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80" yWindow="1485" windowWidth="21840" windowHeight="12270"/>
  </bookViews>
  <sheets>
    <sheet name="Page 1" sheetId="1" r:id="rId1"/>
    <sheet name=" Page 2" sheetId="2" r:id="rId2"/>
    <sheet name="Page 3" sheetId="3" r:id="rId3"/>
    <sheet name="Page 4" sheetId="4" r:id="rId4"/>
    <sheet name="Page 5" sheetId="10" r:id="rId5"/>
    <sheet name="Page 6" sheetId="5" r:id="rId6"/>
    <sheet name="Page 7" sheetId="6" r:id="rId7"/>
    <sheet name="Page 8" sheetId="8" r:id="rId8"/>
    <sheet name="Page 9" sheetId="7" r:id="rId9"/>
    <sheet name="Page 10" sheetId="11" r:id="rId10"/>
    <sheet name="Data" sheetId="9" r:id="rId11"/>
  </sheets>
  <externalReferences>
    <externalReference r:id="rId12"/>
  </externalReferences>
  <calcPr calcId="171027"/>
</workbook>
</file>

<file path=xl/calcChain.xml><?xml version="1.0" encoding="utf-8"?>
<calcChain xmlns="http://schemas.openxmlformats.org/spreadsheetml/2006/main">
  <c r="K37" i="11" l="1"/>
  <c r="K34" i="11"/>
  <c r="K29" i="11"/>
  <c r="K26" i="11"/>
  <c r="K23" i="11"/>
  <c r="I34" i="11"/>
  <c r="I29" i="11"/>
  <c r="I26" i="11"/>
  <c r="I23" i="11"/>
  <c r="G34" i="11"/>
  <c r="G29" i="11"/>
  <c r="G26" i="11"/>
  <c r="G23" i="11"/>
  <c r="E34" i="11"/>
  <c r="E32" i="11"/>
  <c r="E31" i="11"/>
  <c r="E30" i="11"/>
  <c r="E29" i="11"/>
  <c r="E26" i="11"/>
  <c r="E23" i="11"/>
  <c r="K36" i="7"/>
  <c r="K33" i="7"/>
  <c r="K29" i="7"/>
  <c r="K26" i="7"/>
  <c r="K23" i="7"/>
  <c r="I33" i="7"/>
  <c r="I29" i="7"/>
  <c r="I26" i="7"/>
  <c r="I23" i="7"/>
  <c r="G33" i="7"/>
  <c r="G29" i="7"/>
  <c r="G26" i="7"/>
  <c r="G23" i="7"/>
  <c r="E33" i="7"/>
  <c r="E31" i="7"/>
  <c r="E30" i="7"/>
  <c r="E29" i="7"/>
  <c r="E26" i="7"/>
  <c r="E23" i="7"/>
  <c r="A13" i="4" l="1"/>
  <c r="D32" i="11" l="1"/>
  <c r="D31" i="11"/>
  <c r="D30" i="11"/>
  <c r="D29" i="11"/>
  <c r="H34" i="11" l="1"/>
  <c r="H29" i="11"/>
  <c r="H26" i="11"/>
  <c r="H23" i="11"/>
  <c r="K30" i="6"/>
  <c r="H43" i="6" l="1"/>
  <c r="H34" i="6"/>
  <c r="H21" i="6"/>
  <c r="D34" i="11"/>
  <c r="D26" i="11"/>
  <c r="J9" i="11"/>
  <c r="E9" i="11"/>
  <c r="D7" i="11"/>
  <c r="D5" i="11"/>
  <c r="D41" i="5"/>
  <c r="I5" i="10"/>
  <c r="K32" i="10"/>
  <c r="H32" i="10"/>
  <c r="K35" i="10" s="1"/>
  <c r="K27" i="4"/>
  <c r="K30" i="4"/>
  <c r="K33" i="4"/>
  <c r="K36" i="4"/>
  <c r="K39" i="4"/>
  <c r="K42" i="4"/>
  <c r="K45" i="4"/>
  <c r="F41" i="5" l="1"/>
  <c r="F49" i="5"/>
  <c r="K40" i="10"/>
  <c r="K43" i="10" s="1"/>
  <c r="K49" i="10" s="1"/>
  <c r="K52" i="10" s="1"/>
  <c r="J56" i="3"/>
  <c r="D33" i="7"/>
  <c r="D20" i="5"/>
  <c r="D49" i="5" s="1"/>
  <c r="D31" i="7"/>
  <c r="D30" i="7"/>
  <c r="D29" i="7"/>
  <c r="D26" i="7"/>
  <c r="H33" i="7"/>
  <c r="H29" i="7"/>
  <c r="H26" i="7"/>
  <c r="H23" i="7"/>
  <c r="J9" i="7"/>
  <c r="E9" i="7"/>
  <c r="D7" i="7"/>
  <c r="D5" i="7"/>
  <c r="K43" i="6"/>
  <c r="H40" i="6"/>
  <c r="H46" i="6" s="1"/>
  <c r="K37" i="6"/>
  <c r="H6" i="6"/>
  <c r="K6" i="6" s="1"/>
  <c r="K15" i="4"/>
  <c r="K14" i="4"/>
  <c r="K13" i="4"/>
  <c r="K7" i="4"/>
  <c r="K6" i="4"/>
  <c r="K16" i="2"/>
  <c r="K20" i="2" s="1"/>
  <c r="K39" i="2" s="1"/>
  <c r="H16" i="2"/>
  <c r="H20" i="2" s="1"/>
  <c r="H39" i="2" s="1"/>
  <c r="A15" i="4"/>
  <c r="A14" i="4"/>
  <c r="K58" i="2" l="1"/>
  <c r="H58" i="2"/>
  <c r="K11" i="6"/>
  <c r="K34" i="6" s="1"/>
  <c r="K40" i="6" s="1"/>
  <c r="K46" i="6" s="1"/>
  <c r="J50" i="6" s="1"/>
  <c r="K6" i="3"/>
  <c r="K21" i="3" s="1"/>
  <c r="K9" i="4"/>
  <c r="K17" i="4"/>
  <c r="H6" i="3" l="1"/>
  <c r="H13" i="3" s="1"/>
  <c r="J25" i="3" s="1"/>
  <c r="J42" i="2"/>
  <c r="J28" i="3"/>
  <c r="K21" i="6"/>
  <c r="J25" i="6" l="1"/>
  <c r="J45" i="2" s="1"/>
  <c r="J48" i="2" s="1"/>
  <c r="J31" i="3"/>
  <c r="J37" i="3" l="1"/>
  <c r="H27" i="4" s="1"/>
  <c r="H56" i="4" s="1"/>
  <c r="E11" i="11" l="1"/>
  <c r="H48" i="4"/>
  <c r="J11" i="11" l="1"/>
  <c r="F26" i="11" s="1"/>
  <c r="J26" i="11" s="1"/>
  <c r="F13" i="5"/>
  <c r="J13" i="5" s="1"/>
  <c r="F20" i="5"/>
  <c r="E11" i="7"/>
  <c r="D10" i="5"/>
  <c r="F44" i="5"/>
  <c r="J41" i="5"/>
  <c r="F16" i="5"/>
  <c r="J16" i="5" s="1"/>
  <c r="J11" i="7" l="1"/>
  <c r="F26" i="7" s="1"/>
  <c r="J26" i="7" s="1"/>
  <c r="F10" i="5"/>
  <c r="J10" i="5" s="1"/>
  <c r="D38" i="5"/>
  <c r="D23" i="7"/>
  <c r="F34" i="11"/>
  <c r="J34" i="11" s="1"/>
  <c r="J49" i="5"/>
  <c r="F29" i="11"/>
  <c r="J29" i="11" s="1"/>
  <c r="J44" i="5"/>
  <c r="F29" i="7"/>
  <c r="J29" i="7" s="1"/>
  <c r="F33" i="7"/>
  <c r="J33" i="7" s="1"/>
  <c r="J20" i="5"/>
  <c r="F38" i="5" l="1"/>
  <c r="F23" i="11" s="1"/>
  <c r="J23" i="11" s="1"/>
  <c r="J37" i="11" s="1"/>
  <c r="D23" i="11"/>
  <c r="F23" i="7"/>
  <c r="J23" i="7" s="1"/>
  <c r="J36" i="7" s="1"/>
  <c r="J23" i="5"/>
  <c r="J38" i="5" l="1"/>
  <c r="J52" i="5" s="1"/>
</calcChain>
</file>

<file path=xl/sharedStrings.xml><?xml version="1.0" encoding="utf-8"?>
<sst xmlns="http://schemas.openxmlformats.org/spreadsheetml/2006/main" count="291" uniqueCount="221">
  <si>
    <t>To be completed by all GP (and non-GP) providers who are shareholders in a limited company that holds a GMS, PMS, APMS or SPMS contract and is a Scheme Employing Authority</t>
  </si>
  <si>
    <t>NOT to be completed by a salaried GP employed by a limited company who is not a shareholder.</t>
  </si>
  <si>
    <t>The main 2015/16 Certificate and/or Type 2 Certificate may also need to be completed if not all of your pensionable earnings derive from this one company contract.</t>
  </si>
  <si>
    <t>Provider's full name</t>
  </si>
  <si>
    <t>Box</t>
  </si>
  <si>
    <t>A</t>
  </si>
  <si>
    <t>Provider's NI number or Pension Scheme ref no.</t>
  </si>
  <si>
    <t>Company's full name</t>
  </si>
  <si>
    <t>Company's employing authority code</t>
  </si>
  <si>
    <t>Company's registration number</t>
  </si>
  <si>
    <t>Type of contract; i.e. GMS, PMS, APMS, SPMS etc</t>
  </si>
  <si>
    <t>B</t>
  </si>
  <si>
    <t>C</t>
  </si>
  <si>
    <t>D</t>
  </si>
  <si>
    <t>E</t>
  </si>
  <si>
    <t>F</t>
  </si>
  <si>
    <t>G</t>
  </si>
  <si>
    <t>H</t>
  </si>
  <si>
    <t>Date during 2015/16 that the pension scheme member became a shareholder</t>
  </si>
  <si>
    <t>Date during 2015/16 that the pension scheme member ceased to be a shareholder</t>
  </si>
  <si>
    <t>or retired from the NHS Pension Scheme.</t>
  </si>
  <si>
    <t>I</t>
  </si>
  <si>
    <t>J</t>
  </si>
  <si>
    <t>Tick if earnings cap applies to your added years purchase</t>
  </si>
  <si>
    <t>Tick this box if figures in this certificate are estimated or from provisional accounts</t>
  </si>
  <si>
    <t>K</t>
  </si>
  <si>
    <t>L</t>
  </si>
  <si>
    <t>Please refer to the 'Limited Company Guidance And Completion Notes' when completing this schedule.</t>
  </si>
  <si>
    <t>Calculation of the company's NHS income ratio</t>
  </si>
  <si>
    <t>Accounting year ended</t>
  </si>
  <si>
    <r>
      <t>State your theoretical share of the company's total NHS and non-NHS income (</t>
    </r>
    <r>
      <rPr>
        <u/>
        <sz val="8"/>
        <color theme="1"/>
        <rFont val="Arial"/>
        <family val="2"/>
      </rPr>
      <t>not</t>
    </r>
    <r>
      <rPr>
        <sz val="8"/>
        <color theme="1"/>
        <rFont val="Arial"/>
        <family val="2"/>
      </rPr>
      <t xml:space="preserve"> adjusted for tax purposes) excluding shareholders' income that has been pensioned separately.</t>
    </r>
  </si>
  <si>
    <t>State the amount of income included in Box 2 above relating to non-NHS income.</t>
  </si>
  <si>
    <t>Deduct the non-NHS income stated in Box 3 from the income stated in Box 2.  This is your theoretical entitlement to the company's NHS income.</t>
  </si>
  <si>
    <t>1A</t>
  </si>
  <si>
    <t>2A</t>
  </si>
  <si>
    <t>3A</t>
  </si>
  <si>
    <t>4A</t>
  </si>
  <si>
    <t>5A</t>
  </si>
  <si>
    <t>Important Note</t>
  </si>
  <si>
    <r>
      <t xml:space="preserve">NHS income ratio (Box 4 </t>
    </r>
    <r>
      <rPr>
        <sz val="8"/>
        <color theme="1"/>
        <rFont val="Calibri"/>
        <family val="2"/>
      </rPr>
      <t>÷</t>
    </r>
    <r>
      <rPr>
        <sz val="8"/>
        <color theme="1"/>
        <rFont val="Arial"/>
        <family val="2"/>
      </rPr>
      <t xml:space="preserve"> Box 2 x 100) *</t>
    </r>
  </si>
  <si>
    <t>Calculation of pensionable profits paid as salary</t>
  </si>
  <si>
    <t>6A</t>
  </si>
  <si>
    <t>7A</t>
  </si>
  <si>
    <t>8A</t>
  </si>
  <si>
    <t>Multiply the figure in box 7 by the figure in box 5.</t>
  </si>
  <si>
    <t>12A</t>
  </si>
  <si>
    <t>Enter your theoretical share of the profit after tax, but before dividends paid, in respect of each accounting year end to which dividends paid in 2015/16 relate, based upon the ratio indicated in the guidance notes.</t>
  </si>
  <si>
    <r>
      <t xml:space="preserve">Multiply the figure in box 12 by the figure in box 5.  This is your maximum </t>
    </r>
    <r>
      <rPr>
        <b/>
        <sz val="8"/>
        <color theme="1"/>
        <rFont val="Arial"/>
        <family val="2"/>
      </rPr>
      <t>potential</t>
    </r>
    <r>
      <rPr>
        <sz val="8"/>
        <color theme="1"/>
        <rFont val="Arial"/>
        <family val="2"/>
      </rPr>
      <t xml:space="preserve"> pensionable dividend for the respective accounting year end.</t>
    </r>
  </si>
  <si>
    <t>13A</t>
  </si>
  <si>
    <t>Enter your total net dividend received in respect of each accounting year above.</t>
  </si>
  <si>
    <t>14A</t>
  </si>
  <si>
    <r>
      <t xml:space="preserve">Enter the smaller of boxes 13 and 14.  This is your maximum </t>
    </r>
    <r>
      <rPr>
        <b/>
        <sz val="8"/>
        <color theme="1"/>
        <rFont val="Arial"/>
        <family val="2"/>
      </rPr>
      <t>actual</t>
    </r>
    <r>
      <rPr>
        <sz val="8"/>
        <color theme="1"/>
        <rFont val="Arial"/>
        <family val="2"/>
      </rPr>
      <t xml:space="preserve"> pensionable dividend for each accounting period.</t>
    </r>
  </si>
  <si>
    <t>15A</t>
  </si>
  <si>
    <t>16A</t>
  </si>
  <si>
    <t>17A</t>
  </si>
  <si>
    <t>Add box 18 to 19.  This is your total pensionable dividend.</t>
  </si>
  <si>
    <t>NHS pensionable pay</t>
  </si>
  <si>
    <t>Add the figures in boxes 11 and 20 together and enter the total in box 21.  This is your total limited company pensionable pay for 2015/16.</t>
  </si>
  <si>
    <t>NHS pensionable pay for added years purposes</t>
  </si>
  <si>
    <t>Enter the amount of pensionable pay for added years purposes for 2015/16.  Whilst this defaults to the prescribed full value for the year (149,400 if capped), where there is income pensioned elsewhere it may be that the amount in box 22 should be reduced.</t>
  </si>
  <si>
    <t>Seniority</t>
  </si>
  <si>
    <t>Enter the seniority for the respective year end that was paid to the company for you in 2015/16.  Depending on the year end of the company accounts, either entry may reflect one, two, three or all four of the quarterly seniority payments received for you on the practice statements of June, September and December 2015 and March 2016.</t>
  </si>
  <si>
    <t>23A</t>
  </si>
  <si>
    <t>Enter the amount of excluded income included in box 21 above from honorary board posts, salaried clinical posts or salaried community medical officer posts (please see notes to this box, but the entry is likely to be nil).</t>
  </si>
  <si>
    <t>2015/16 Tax Return Check Boxes</t>
  </si>
  <si>
    <t>Employment</t>
  </si>
  <si>
    <t>Employment box 7A above</t>
  </si>
  <si>
    <t>Total employment to cross reference to box 1 of the tax return employment pages</t>
  </si>
  <si>
    <t>Dividends</t>
  </si>
  <si>
    <t>Total dividends to cross reference to box 3 of the tax return</t>
  </si>
  <si>
    <t>Determination of the tiered employee contribution rate to be applied to all practitioner pay for 2015/16.  Where income has been pensioned separately, you must contact the relevant employing authority to arrange any adjustment separately.</t>
  </si>
  <si>
    <t>Pensionable pay from box 21</t>
  </si>
  <si>
    <r>
      <rPr>
        <b/>
        <sz val="8"/>
        <color theme="1"/>
        <rFont val="Arial"/>
        <family val="2"/>
      </rPr>
      <t>Add:</t>
    </r>
    <r>
      <rPr>
        <sz val="8"/>
        <color theme="1"/>
        <rFont val="Arial"/>
        <family val="2"/>
      </rPr>
      <t xml:space="preserve"> Locum income pensioned separately</t>
    </r>
  </si>
  <si>
    <r>
      <rPr>
        <b/>
        <sz val="8"/>
        <color theme="1"/>
        <rFont val="Arial"/>
        <family val="2"/>
      </rPr>
      <t>Add:</t>
    </r>
    <r>
      <rPr>
        <sz val="8"/>
        <color theme="1"/>
        <rFont val="Arial"/>
        <family val="2"/>
      </rPr>
      <t xml:space="preserve"> Type 2 practitioner pensionable pay already pensioned at source.</t>
    </r>
  </si>
  <si>
    <r>
      <rPr>
        <b/>
        <sz val="8"/>
        <color theme="1"/>
        <rFont val="Arial"/>
        <family val="2"/>
      </rPr>
      <t>Add:</t>
    </r>
    <r>
      <rPr>
        <sz val="8"/>
        <color theme="1"/>
        <rFont val="Arial"/>
        <family val="2"/>
      </rPr>
      <t xml:space="preserve"> Pensionable GP SOLO income.</t>
    </r>
  </si>
  <si>
    <r>
      <rPr>
        <b/>
        <sz val="8"/>
        <color theme="1"/>
        <rFont val="Arial"/>
        <family val="2"/>
      </rPr>
      <t>Add:</t>
    </r>
    <r>
      <rPr>
        <sz val="8"/>
        <color theme="1"/>
        <rFont val="Arial"/>
        <family val="2"/>
      </rPr>
      <t xml:space="preserve"> Pensionable practitioner income from the Type 1 Practitioner Certificate of Pensionable Profit.</t>
    </r>
  </si>
  <si>
    <r>
      <rPr>
        <b/>
        <sz val="8"/>
        <color theme="1"/>
        <rFont val="Arial"/>
        <family val="2"/>
      </rPr>
      <t>Add:</t>
    </r>
    <r>
      <rPr>
        <sz val="8"/>
        <color theme="1"/>
        <rFont val="Arial"/>
        <family val="2"/>
      </rPr>
      <t xml:space="preserve"> Any other pensionable practitioner pay not included above; eg other type 1 practitioner certificate.</t>
    </r>
  </si>
  <si>
    <t>This is your gross practitioner pay for the determination of the tier rate.</t>
  </si>
  <si>
    <t>Contributions already</t>
  </si>
  <si>
    <t>Contributions due less contributions paid</t>
  </si>
  <si>
    <t>Relevant %</t>
  </si>
  <si>
    <t>Contributions due</t>
  </si>
  <si>
    <t>paid</t>
  </si>
  <si>
    <t xml:space="preserve">Employee pension  </t>
  </si>
  <si>
    <t>contributions*</t>
  </si>
  <si>
    <t>Added years pension</t>
  </si>
  <si>
    <t>Money Purchase AVC%*</t>
  </si>
  <si>
    <t>Money Purchase amount*</t>
  </si>
  <si>
    <t>Additional pension amount*</t>
  </si>
  <si>
    <t xml:space="preserve">Employer pension                                              </t>
  </si>
  <si>
    <t>contributions</t>
  </si>
  <si>
    <t>Total amount of contributions (over)/under paid for the year</t>
  </si>
  <si>
    <t>2014/15 Adjustments</t>
  </si>
  <si>
    <t>Estimate from 2014/15</t>
  </si>
  <si>
    <t>Actual from final accounts</t>
  </si>
  <si>
    <t>Calculation of maximum potential pensionable dividend</t>
  </si>
  <si>
    <t>Enter your total net dividend received in respect of the above accounting year.</t>
  </si>
  <si>
    <t>Declaration of NHS pensionable profits in respect of GMS, PMS, SPMS or APMS income from a limited company for 2015/16</t>
  </si>
  <si>
    <t>Provider's name</t>
  </si>
  <si>
    <t>NI number or pension scheme ref no</t>
  </si>
  <si>
    <t>Pensionable profit</t>
  </si>
  <si>
    <t>Pensionable profit for added years</t>
  </si>
  <si>
    <t>Company NHSPA EAC</t>
  </si>
  <si>
    <t>Date</t>
  </si>
  <si>
    <t>Total contributions</t>
  </si>
  <si>
    <t>Money Purchase AVC%</t>
  </si>
  <si>
    <t>Money Purchase amount</t>
  </si>
  <si>
    <t>Additional pension amount</t>
  </si>
  <si>
    <t>Additional Information</t>
  </si>
  <si>
    <t>Use this page to provide any aditional information and calculations</t>
  </si>
  <si>
    <t>Tiers</t>
  </si>
  <si>
    <t>Ee rates</t>
  </si>
  <si>
    <t>Er rate</t>
  </si>
  <si>
    <t>P</t>
  </si>
  <si>
    <t>Tier rates for employee contributions</t>
  </si>
  <si>
    <t>Apply tier rate below</t>
  </si>
  <si>
    <t>N</t>
  </si>
  <si>
    <t>1995/2008</t>
  </si>
  <si>
    <t>Tick this box if you have entered the 2015 NHS pension scheme</t>
  </si>
  <si>
    <t>M</t>
  </si>
  <si>
    <t>O</t>
  </si>
  <si>
    <t>Add your remaining income from other practitioner sources, but do not include locum income earned in the 2015 scheme - see special note.</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</si>
  <si>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</si>
  <si>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</si>
  <si>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r>
      <rPr>
        <b/>
        <sz val="8"/>
        <rFont val="Arial"/>
        <family val="2"/>
      </rPr>
      <t>Add:</t>
    </r>
    <r>
      <rPr>
        <sz val="8"/>
        <rFont val="Arial"/>
        <family val="2"/>
      </rPr>
      <t xml:space="preserve"> The pensionable amount of other salaried income treated as practitioner pay (hospital bed fund posts)</t>
    </r>
  </si>
  <si>
    <t>Total</t>
  </si>
  <si>
    <t>2015 Scheme tier rate</t>
  </si>
  <si>
    <t>Increase by 365 days divided by the days from entry to the 2015 scheme to 31 March 2016</t>
  </si>
  <si>
    <t>Add the annualised aggregate of your locum income, calculated separately where necessary as per the guidance notes</t>
  </si>
  <si>
    <r>
      <rPr>
        <b/>
        <sz val="8"/>
        <rFont val="Arial"/>
        <family val="2"/>
      </rPr>
      <t>Add:</t>
    </r>
    <r>
      <rPr>
        <sz val="8"/>
        <rFont val="Arial"/>
        <family val="2"/>
      </rPr>
      <t xml:space="preserve"> Pensionable GP SOLO income</t>
    </r>
  </si>
  <si>
    <r>
      <rPr>
        <b/>
        <sz val="8"/>
        <rFont val="Arial"/>
        <family val="2"/>
      </rPr>
      <t>Add:</t>
    </r>
    <r>
      <rPr>
        <sz val="8"/>
        <rFont val="Arial"/>
        <family val="2"/>
      </rPr>
      <t xml:space="preserve"> Pensionable practitioner income from the Type 1 Certificate of pensionable profit</t>
    </r>
  </si>
  <si>
    <r>
      <rPr>
        <b/>
        <sz val="8"/>
        <rFont val="Arial"/>
        <family val="2"/>
      </rPr>
      <t>Add:</t>
    </r>
    <r>
      <rPr>
        <sz val="8"/>
        <rFont val="Arial"/>
        <family val="2"/>
      </rPr>
      <t xml:space="preserve"> Any other pensionable practitioner pay not included above; eg other type 1 or company certificate</t>
    </r>
  </si>
  <si>
    <t>Calculation of pensionable profits paid as dividends</t>
  </si>
  <si>
    <t>income at box 21 relates.</t>
  </si>
  <si>
    <t>NHS Pension Scheme year end, to which the pensionable</t>
  </si>
  <si>
    <t>An electronic spreadsheet version of the Certificate is acceptable subject to a paper page 9 being provided with the provider's signature.</t>
  </si>
  <si>
    <t>Calculation of NHS Pension Scheme Contributions for 1995/2008 schemes</t>
  </si>
  <si>
    <t>Calculation of NHS Pension Scheme Contributions for the 2015 scheme</t>
  </si>
  <si>
    <t>An electronic spreadsheet version of the Certificate is acceptable subject to a paper page 10 being provided with the provider's signature.</t>
  </si>
  <si>
    <t>84A</t>
  </si>
  <si>
    <t>85A</t>
  </si>
  <si>
    <t>87A</t>
  </si>
  <si>
    <t>89A</t>
  </si>
  <si>
    <t>90A</t>
  </si>
  <si>
    <t>91A</t>
  </si>
  <si>
    <t>92A</t>
  </si>
  <si>
    <t>GP Provider (or non-GP Provider) Shareholder of a Qualifying Limited Company Certificate of Pensionable Income for 2015/16</t>
  </si>
  <si>
    <t>Add box 9 to box 10.  This is your total pensionable salary for 2015/16.</t>
  </si>
  <si>
    <t>If estimated figures have been used in the 2014/15 certificate, for profits from accounts ending in the 2015/16 tax year, the correct ratio of NHS income needs to be calculated and an adjustment needs to be made to the pensionable pay.</t>
  </si>
  <si>
    <t>Host (i.e. commissioning) PCSE/DCCG/LHB</t>
  </si>
  <si>
    <t>ERRBO amount</t>
  </si>
  <si>
    <t>(For benefits in the 1995 or 2008 schemes only)</t>
  </si>
  <si>
    <t>(For benefits in the 2015 scheme only)</t>
  </si>
  <si>
    <t>You must send the certificate to the PCSE/DCCG/LHB as soon as possible and NO LATER THAN 28th February 2017. If you give false information you may be liable to investigation and prosecution.
"I confirm that information provided on this Certificate is correct, is consistent with my HMRC tax return and the accounts filed to Companies House, my declared NHS pensionable pay does not include non-NHS (i.e. private) income, and that I shall pay all contributions due."</t>
  </si>
  <si>
    <t>I have checked the figures shown in boxes 21, 22 and 24 of this certificate and I am satisfied that they appear consistent with the relevant NHS work and income that this PCSE/DCCG/LHB is aware of and confirm that they have been used to confirm, record and pay over to NHS Pensions the appropriate NHS Pension Scheme contributions for the year to which this certificate relates.</t>
  </si>
  <si>
    <t>PCSE/DCCG/LHB Agreement</t>
  </si>
  <si>
    <t>PCSE/dCCG/LHB authorised signature</t>
  </si>
  <si>
    <t>GP (or non-GP Provider's) signature</t>
  </si>
  <si>
    <t>If box M is ticked please provide the date of entering the 2015 scheme</t>
  </si>
  <si>
    <t>37A</t>
  </si>
  <si>
    <t>38A</t>
  </si>
  <si>
    <t>39A</t>
  </si>
  <si>
    <t>40A</t>
  </si>
  <si>
    <t>35A</t>
  </si>
  <si>
    <t>In each box enter the element of salary received in 2014/15 (box 7A from the 2014/15 certificate)</t>
  </si>
  <si>
    <t>For each of the company year ends from which salary and dividends were paid in the tax year 2015/16, the particular ratio of NHS income needs to be calculated.</t>
  </si>
  <si>
    <t>* Where a provisional ratio was used at box 5A of the 2014/15 certificate, please consult the guidance regarding necessary adjustments, complete page 7 and enter the adjustments at boxes 10 and 19.</t>
  </si>
  <si>
    <t>For each company year end, enter the element of salary received in 2015/16.  The sum of boxes 7 and 7A will therefore reflect the entry at box 1 of the employment page of your 2015/16 tax return (see below).</t>
  </si>
  <si>
    <t>Add box 8 and 8A.  This equals your pensionable salary for 2015/16.</t>
  </si>
  <si>
    <t>For the accounting year ending in 2015/16, enter the amount of your dividend that was paid before 6 April 2015 (this cannot exceed box 14 and should match box 16A of the previous cert)</t>
  </si>
  <si>
    <t>For the accounting year ending in 2015/16, subtract box 16 from box 15.  This is your NHS pensionable dividend for 2015/16 for the accounting year end that falls in 2015/16 (cannot be negative)</t>
  </si>
  <si>
    <t>For the accounting year ending after 2015/16, enter the amount of dividend paid before 6 April 2016 (cannot be more than box 14A).  This figure will carry forward to box 16 of the 2016/17 Limited Company Certificate.</t>
  </si>
  <si>
    <t>Enter the lower of box 15A and 16A.  This is your NHS pensionable dividend for 2015/16 for the accounting year ending after 2015/16.</t>
  </si>
  <si>
    <t>Add boxes 17 &amp; 17A.  This is your pensionable dividend for 2015/16.</t>
  </si>
  <si>
    <t>Add box 23 to 23A.  This is your total seniority payment for the year ended 31 March 2016.</t>
  </si>
  <si>
    <t>Employment box 7 above</t>
  </si>
  <si>
    <r>
      <rPr>
        <b/>
        <sz val="8"/>
        <color theme="1"/>
        <rFont val="Arial"/>
        <family val="2"/>
      </rPr>
      <t>Add:</t>
    </r>
    <r>
      <rPr>
        <sz val="8"/>
        <color theme="1"/>
        <rFont val="Arial"/>
        <family val="2"/>
      </rPr>
      <t xml:space="preserve"> The pensionable amount of other salaried income treated as practitioner pay (eg hospital bed fund posts).</t>
    </r>
  </si>
  <si>
    <t>If you were not a member of an NHS pension scheme for a period of 365 days between 1 April 2015 and 31 March 2016, or at the start of the year and then continuously until leaving before 31 March 2016, please tick box P below and consult the guidance notes to apportion your income from box 21 between the schemes.</t>
  </si>
  <si>
    <t>If you were a member of the 1995/2008 and/or 2015 schemes for 365 days between 1 April 2015 and 31 March 2016, please tick box O below and proceed to record your actual pensionable pay, regardless of the scheme to which it relates, in the boxes below to determine the contribution tier to be applied to all of your practitioner income.
You should also tick this box if you were in an NHS pension scheme at 1 April 2015 and then continuously until leaving at some point before 31 March 2016.  If you have not ticked box O please complete page 5.</t>
  </si>
  <si>
    <t>24A</t>
  </si>
  <si>
    <t>Where you have ticked box O above and entered a date in box N on page 1 please apportion your practitioner and GP Solo income around that date.  The guidance notes offer assistance.</t>
  </si>
  <si>
    <t>32A</t>
  </si>
  <si>
    <t>32B</t>
  </si>
  <si>
    <t>33A</t>
  </si>
  <si>
    <t>33B</t>
  </si>
  <si>
    <t>36A</t>
  </si>
  <si>
    <t>This is your 1995/2008 tier rate based upon the actual aggregate figure in box 40 above.</t>
  </si>
  <si>
    <t>2015 practitioner income from box 40A above</t>
  </si>
  <si>
    <t>This is your 2015 tier rate based upon the figure in box 46 above.</t>
  </si>
  <si>
    <t>50A</t>
  </si>
  <si>
    <t>50B</t>
  </si>
  <si>
    <t>50C</t>
  </si>
  <si>
    <t>Boxes 56 to 59 include the contributions already paid and recorded by the PCSE/DCCG/LHB for 2015/16 in respect of company income.</t>
  </si>
  <si>
    <t>* You must enter zero or the actual percentage in boxes 48, 49 &amp; 50A, and zero or the actual amount in boxes 50B &amp; 50C.</t>
  </si>
  <si>
    <t>67A</t>
  </si>
  <si>
    <t>67B</t>
  </si>
  <si>
    <t>67C</t>
  </si>
  <si>
    <t>67D</t>
  </si>
  <si>
    <t>Pensionable pay from box 21 apportioned between schemes</t>
  </si>
  <si>
    <t>Pensionable pay from box 21 apportionmed between schemes</t>
  </si>
  <si>
    <t>Boxes 52 to 55 include the amount of pensionable pay in box 32A (or 33A) multiplied by the relevant % in box 48 to 51 above.</t>
  </si>
  <si>
    <t>Boxes 73 to 76 include the contributions already paid and recorded by the PCSE/DCCG/LHB for 2015/16 in respect of company income.</t>
  </si>
  <si>
    <t>* You must enter zero or the actual percentage in boxes 65, 66 &amp; 67A, and zero or the actual amount in boxes 67B, 67C &amp; 67D.</t>
  </si>
  <si>
    <t>82A</t>
  </si>
  <si>
    <t>83A</t>
  </si>
  <si>
    <t>88A</t>
  </si>
  <si>
    <t>Boxes 69 to 72 include the amount of pensionable pay in box 32B (or 33B) multiplied by the relevant % in box 65 to 68 above.</t>
  </si>
  <si>
    <t>Enter the estimated and actual NHS income ratio (box 5A, from the 2014/15 certificate and box 5 from this certificate)</t>
  </si>
  <si>
    <t>Multiply the figure in box 84 by the figure in box 83.</t>
  </si>
  <si>
    <t>Subtract box 85 from 85A.  This is the adjustment to your pensionable salary for 2015/16.</t>
  </si>
  <si>
    <t>Enter your estimated and actual theoretical share of the profits after tax, but before dividends (box 12A from 2014/15 and 12 of this certificate respectively).</t>
  </si>
  <si>
    <r>
      <t xml:space="preserve">Multiply the figure in box 87 by the figure in box 83.  This is your maximum </t>
    </r>
    <r>
      <rPr>
        <b/>
        <sz val="8"/>
        <color theme="1"/>
        <rFont val="Arial"/>
        <family val="2"/>
      </rPr>
      <t>potential</t>
    </r>
    <r>
      <rPr>
        <sz val="8"/>
        <color theme="1"/>
        <rFont val="Arial"/>
        <family val="2"/>
      </rPr>
      <t xml:space="preserve"> pensionable dividend.</t>
    </r>
  </si>
  <si>
    <r>
      <t xml:space="preserve">Enter the smaller of boxes 88 and 89.  This is your maximum </t>
    </r>
    <r>
      <rPr>
        <b/>
        <sz val="8"/>
        <color theme="1"/>
        <rFont val="Arial"/>
        <family val="2"/>
      </rPr>
      <t>actual</t>
    </r>
    <r>
      <rPr>
        <sz val="8"/>
        <color theme="1"/>
        <rFont val="Arial"/>
        <family val="2"/>
      </rPr>
      <t xml:space="preserve"> pensionable dividend.</t>
    </r>
  </si>
  <si>
    <t>Of the figure in box 89, enter the amount of dividend paid before 6 April 2015.</t>
  </si>
  <si>
    <t>Enter the lower of box of 90 and 91.  This is your NHS pensionable dividend for 2014/15 for the accounting year ending in 2015/16.</t>
  </si>
  <si>
    <t>Subtract box 92 from 92A. This is the adjustment to your pensionable dividend for 2015/16.</t>
  </si>
  <si>
    <t>* Where the accounts for the year end falling after 5 April 2016 have not been either prepared or finalised, it will be necessary to use an estimated percentage at box 5A.  You should use your knowledge of your own affairs to determine this percentage, but it is acceptable to rely on the figure from box 5.  Where the figure is estimated, tick box L above and, if not using the figure from box 5, explain at box 94 how you have arrived at the figure in box 5A.</t>
  </si>
  <si>
    <t>Enter the adjustment to pensionable salary for 2014/15, from box 86 on page 7.</t>
  </si>
  <si>
    <t>Enter the adjustment to pensionable dividend for 2014/15, see box 93 on page 7.</t>
  </si>
  <si>
    <t>* See boxes 25 to 41 above and the accompanying notes regarding the employee tier rate to be used.</t>
  </si>
  <si>
    <t>* See pages 4 and 5 and the accompanying notes regarding the employee tier rate to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</si>
</sst>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0\ ;\(#,##0.00\);\-\ "/>
    <numFmt numFmtId="167" formatCode="#,##0\ ;\(#,##0\);\-\ "/>
    <numFmt numFmtId="168" formatCode="#,##0.00;#,##0.00"/>
  </numFmts>
  <fonts count="21" x14ac:knownFonts="1">
    <font>
      <sz val="10"/>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u/>
      <sz val="8"/>
      <color theme="1"/>
      <name val="Arial"/>
      <family val="2"/>
    </font>
    <font>
      <sz val="10"/>
      <name val="Arial"/>
      <family val="2"/>
    </font>
    <font>
      <b/>
      <sz val="8"/>
      <name val="Arial"/>
      <family val="2"/>
    </font>
    <font>
      <sz val="8"/>
      <name val="Arial"/>
      <family val="2"/>
    </font>
    <font>
      <u/>
      <sz val="8"/>
      <name val="Arial"/>
      <family val="2"/>
    </font>
    <font>
      <b/>
      <u/>
      <sz val="8"/>
      <name val="Arial"/>
      <family val="2"/>
    </font>
    <font>
      <i/>
      <sz val="8"/>
      <name val="Arial"/>
      <family val="2"/>
    </font>
    <font>
      <sz val="10"/>
      <color theme="1"/>
      <name val="Wingdings 2"/>
      <family val="1"/>
      <charset val="2"/>
    </font>
    <font>
      <sz val="10"/>
      <name val="Wingdings 2"/>
      <family val="1"/>
      <charset val="2"/>
    </font>
    <font>
      <sz val="8"/>
      <color theme="1"/>
      <name val="Calibri"/>
      <family val="2"/>
    </font>
    <font>
      <b/>
      <u/>
      <sz val="8"/>
      <color theme="1"/>
      <name val="Arial"/>
      <family val="2"/>
    </font>
    <font>
      <sz val="11.5"/>
      <name val="Times New Roman"/>
      <family val="1"/>
    </font>
    <font>
      <sz val="11.5"/>
      <name val="Arial"/>
      <family val="2"/>
    </font>
    <font>
      <sz val="8"/>
      <color theme="0"/>
      <name val="Arial"/>
      <family val="2"/>
    </font>
    <font>
      <b/>
      <sz val="8"/>
      <color theme="0"/>
      <name val="Arial"/>
      <family val="2"/>
    </font>
    <font>
      <b/>
      <i/>
      <sz val="8"/>
      <color theme="1"/>
      <name val="Arial"/>
      <family val="2"/>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6" fillId="0" borderId="0"/>
    <xf numFmtId="43" fontId="2" fillId="0" borderId="0" applyFont="0" applyFill="0" applyBorder="0" applyAlignment="0" applyProtection="0"/>
  </cellStyleXfs>
  <cellXfs count="264">
    <xf numFmtId="0" fontId="0" fillId="0" borderId="0" xfId="0"/>
    <xf numFmtId="0" fontId="1" fillId="0" borderId="0" xfId="0" applyFont="1"/>
    <xf numFmtId="0" fontId="3" fillId="0" borderId="0" xfId="0" applyFont="1"/>
    <xf numFmtId="0" fontId="3" fillId="0" borderId="0" xfId="0" applyFont="1" applyAlignment="1">
      <alignment horizontal="center"/>
    </xf>
    <xf numFmtId="0" fontId="1" fillId="0" borderId="0" xfId="0" applyFont="1"/>
    <xf numFmtId="0" fontId="8" fillId="0" borderId="0" xfId="2" applyFont="1" applyFill="1"/>
    <xf numFmtId="0" fontId="8" fillId="0" borderId="0" xfId="2" applyFont="1" applyFill="1" applyBorder="1"/>
    <xf numFmtId="0" fontId="8" fillId="0" borderId="0" xfId="2" applyFont="1" applyFill="1" applyBorder="1" applyAlignment="1">
      <alignment horizontal="center"/>
    </xf>
    <xf numFmtId="0" fontId="3" fillId="0" borderId="0" xfId="0" applyFont="1"/>
    <xf numFmtId="0" fontId="3" fillId="0" borderId="0" xfId="0" applyFont="1" applyAlignment="1">
      <alignment horizontal="center"/>
    </xf>
    <xf numFmtId="0" fontId="1" fillId="0" borderId="0" xfId="0" applyFont="1" applyBorder="1"/>
    <xf numFmtId="0" fontId="1" fillId="0" borderId="0" xfId="0" applyFont="1" applyBorder="1" applyAlignment="1"/>
    <xf numFmtId="0" fontId="1" fillId="0" borderId="0" xfId="0" applyFont="1" applyAlignment="1">
      <alignment wrapText="1"/>
    </xf>
    <xf numFmtId="14" fontId="1" fillId="0" borderId="0" xfId="0" applyNumberFormat="1" applyFont="1" applyBorder="1" applyAlignment="1"/>
    <xf numFmtId="0" fontId="1" fillId="0" borderId="0" xfId="0" applyNumberFormat="1" applyFont="1" applyBorder="1" applyAlignment="1"/>
    <xf numFmtId="0" fontId="0" fillId="0" borderId="0" xfId="0" applyNumberFormat="1" applyBorder="1" applyAlignment="1"/>
    <xf numFmtId="0" fontId="15" fillId="0" borderId="0" xfId="0" applyFont="1"/>
    <xf numFmtId="14" fontId="0" fillId="0" borderId="0" xfId="0" applyNumberFormat="1" applyBorder="1" applyAlignment="1"/>
    <xf numFmtId="0" fontId="3" fillId="2" borderId="2" xfId="0" applyFont="1" applyFill="1" applyBorder="1"/>
    <xf numFmtId="0" fontId="1" fillId="2" borderId="3" xfId="0" applyFont="1" applyFill="1" applyBorder="1"/>
    <xf numFmtId="0" fontId="3" fillId="2" borderId="4" xfId="0" applyFont="1" applyFill="1" applyBorder="1" applyAlignment="1">
      <alignment horizontal="center"/>
    </xf>
    <xf numFmtId="0" fontId="1" fillId="2" borderId="12" xfId="0" applyFont="1" applyFill="1" applyBorder="1"/>
    <xf numFmtId="0" fontId="1" fillId="2" borderId="0" xfId="0" applyFont="1" applyFill="1" applyBorder="1"/>
    <xf numFmtId="0" fontId="3" fillId="2" borderId="10" xfId="0" applyFont="1" applyFill="1" applyBorder="1" applyAlignment="1">
      <alignment horizontal="center"/>
    </xf>
    <xf numFmtId="0" fontId="5" fillId="2" borderId="12" xfId="0" applyFont="1" applyFill="1" applyBorder="1"/>
    <xf numFmtId="0" fontId="1" fillId="2" borderId="6" xfId="0" applyFont="1" applyFill="1" applyBorder="1"/>
    <xf numFmtId="0" fontId="1" fillId="2" borderId="5" xfId="0" applyFont="1" applyFill="1" applyBorder="1"/>
    <xf numFmtId="0" fontId="3" fillId="2" borderId="7" xfId="0" applyFont="1" applyFill="1" applyBorder="1" applyAlignment="1">
      <alignment horizontal="center"/>
    </xf>
    <xf numFmtId="166" fontId="17" fillId="0" borderId="0" xfId="5" applyNumberFormat="1" applyFont="1"/>
    <xf numFmtId="166" fontId="8" fillId="0" borderId="0" xfId="5" applyNumberFormat="1" applyFont="1"/>
    <xf numFmtId="0" fontId="3" fillId="0" borderId="0" xfId="0" applyFont="1" applyAlignment="1">
      <alignment horizontal="center"/>
    </xf>
    <xf numFmtId="0" fontId="10" fillId="0" borderId="0" xfId="4" applyFont="1" applyFill="1"/>
    <xf numFmtId="0" fontId="8" fillId="0" borderId="0" xfId="4" applyFont="1" applyFill="1"/>
    <xf numFmtId="0" fontId="9" fillId="0" borderId="0" xfId="4" applyFont="1" applyFill="1"/>
    <xf numFmtId="0" fontId="8" fillId="0" borderId="0" xfId="4" applyFont="1" applyFill="1" applyBorder="1"/>
    <xf numFmtId="0" fontId="8" fillId="0" borderId="0" xfId="4" applyFont="1" applyFill="1" applyAlignment="1">
      <alignment horizontal="center"/>
    </xf>
    <xf numFmtId="0" fontId="3" fillId="0" borderId="0" xfId="0" applyFont="1" applyBorder="1" applyAlignment="1">
      <alignment horizontal="center"/>
    </xf>
    <xf numFmtId="0" fontId="1" fillId="0" borderId="0" xfId="0" applyFont="1" applyBorder="1" applyAlignment="1"/>
    <xf numFmtId="0" fontId="8" fillId="0" borderId="0" xfId="4" applyFont="1"/>
    <xf numFmtId="1" fontId="8" fillId="0" borderId="1" xfId="4" applyNumberFormat="1" applyFont="1" applyFill="1" applyBorder="1" applyAlignment="1">
      <alignment horizontal="center"/>
    </xf>
    <xf numFmtId="43" fontId="8" fillId="0" borderId="0" xfId="4" applyNumberFormat="1" applyFont="1" applyFill="1" applyBorder="1" applyAlignment="1"/>
    <xf numFmtId="43" fontId="8" fillId="0" borderId="0" xfId="3" applyFont="1" applyFill="1" applyBorder="1" applyAlignment="1"/>
    <xf numFmtId="0" fontId="8" fillId="0" borderId="0" xfId="4" applyFont="1" applyFill="1" applyAlignment="1"/>
    <xf numFmtId="43" fontId="8" fillId="0" borderId="0" xfId="4" applyNumberFormat="1" applyFont="1" applyFill="1" applyBorder="1" applyAlignment="1">
      <alignment horizontal="right"/>
    </xf>
    <xf numFmtId="43" fontId="8" fillId="0" borderId="0" xfId="3" applyFont="1" applyFill="1" applyBorder="1"/>
    <xf numFmtId="9" fontId="8" fillId="0" borderId="0" xfId="4" applyNumberFormat="1" applyFont="1" applyFill="1" applyBorder="1"/>
    <xf numFmtId="43" fontId="8" fillId="0" borderId="0" xfId="4" applyNumberFormat="1" applyFont="1" applyFill="1" applyBorder="1" applyAlignment="1">
      <alignment horizontal="center"/>
    </xf>
    <xf numFmtId="10" fontId="8" fillId="0" borderId="1" xfId="4" applyNumberFormat="1" applyFont="1" applyFill="1" applyBorder="1" applyAlignment="1">
      <alignment horizontal="center"/>
    </xf>
    <xf numFmtId="0" fontId="7" fillId="0" borderId="0" xfId="4" applyNumberFormat="1" applyFont="1" applyFill="1" applyBorder="1" applyAlignment="1">
      <alignment horizontal="center"/>
    </xf>
    <xf numFmtId="164" fontId="7" fillId="0" borderId="0" xfId="4" applyNumberFormat="1" applyFont="1" applyFill="1" applyBorder="1" applyAlignment="1"/>
    <xf numFmtId="164" fontId="8" fillId="0" borderId="0" xfId="4" applyNumberFormat="1" applyFont="1" applyFill="1" applyBorder="1" applyAlignment="1"/>
    <xf numFmtId="0" fontId="7" fillId="0" borderId="0" xfId="4" applyNumberFormat="1" applyFont="1" applyAlignment="1">
      <alignment horizontal="center"/>
    </xf>
    <xf numFmtId="0" fontId="3" fillId="0" borderId="0" xfId="0" applyFont="1" applyAlignment="1">
      <alignment wrapText="1"/>
    </xf>
    <xf numFmtId="0" fontId="1" fillId="0" borderId="0" xfId="0" applyFont="1" applyBorder="1" applyAlignment="1">
      <alignment wrapText="1"/>
    </xf>
    <xf numFmtId="0" fontId="1" fillId="0" borderId="0" xfId="0" applyFont="1" applyAlignment="1">
      <alignment horizontal="right"/>
    </xf>
    <xf numFmtId="0" fontId="1" fillId="0" borderId="0" xfId="0" applyFont="1"/>
    <xf numFmtId="0" fontId="3" fillId="0" borderId="0" xfId="0" applyFont="1" applyAlignment="1">
      <alignment horizontal="center"/>
    </xf>
    <xf numFmtId="0" fontId="1" fillId="0" borderId="0" xfId="0" applyFont="1" applyBorder="1"/>
    <xf numFmtId="0" fontId="3" fillId="0" borderId="0" xfId="0" applyFont="1" applyBorder="1" applyAlignment="1">
      <alignment horizontal="center"/>
    </xf>
    <xf numFmtId="0" fontId="1" fillId="0" borderId="0" xfId="0" applyFont="1" applyBorder="1" applyAlignment="1"/>
    <xf numFmtId="0" fontId="11" fillId="0" borderId="0" xfId="4" applyFont="1" applyFill="1"/>
    <xf numFmtId="0" fontId="1" fillId="0" borderId="0" xfId="0" applyFont="1" applyAlignment="1"/>
    <xf numFmtId="0" fontId="7" fillId="0" borderId="0" xfId="4" applyNumberFormat="1" applyFont="1" applyFill="1" applyBorder="1" applyAlignment="1">
      <alignment horizontal="center"/>
    </xf>
    <xf numFmtId="0" fontId="1" fillId="0" borderId="0" xfId="0" applyFont="1" applyAlignment="1">
      <alignment wrapText="1"/>
    </xf>
    <xf numFmtId="0" fontId="1" fillId="0" borderId="10" xfId="0" applyFont="1" applyBorder="1" applyAlignment="1">
      <alignment wrapText="1"/>
    </xf>
    <xf numFmtId="166" fontId="7" fillId="0" borderId="0" xfId="5" applyNumberFormat="1" applyFont="1"/>
    <xf numFmtId="166" fontId="7" fillId="0" borderId="0" xfId="5" applyNumberFormat="1" applyFont="1" applyAlignment="1">
      <alignment wrapText="1"/>
    </xf>
    <xf numFmtId="166" fontId="8" fillId="0" borderId="0" xfId="5" applyNumberFormat="1" applyFont="1" applyAlignment="1">
      <alignment wrapText="1"/>
    </xf>
    <xf numFmtId="166" fontId="8" fillId="0" borderId="6" xfId="5" applyNumberFormat="1" applyFont="1" applyBorder="1"/>
    <xf numFmtId="166" fontId="8" fillId="0" borderId="2" xfId="5" applyNumberFormat="1" applyFont="1" applyBorder="1"/>
    <xf numFmtId="166" fontId="8" fillId="0" borderId="4" xfId="5" applyNumberFormat="1" applyFont="1" applyBorder="1"/>
    <xf numFmtId="166" fontId="8" fillId="0" borderId="3" xfId="5" applyNumberFormat="1" applyFont="1" applyBorder="1"/>
    <xf numFmtId="0" fontId="0" fillId="0" borderId="0" xfId="0"/>
    <xf numFmtId="0" fontId="1" fillId="0" borderId="0" xfId="0" applyFont="1"/>
    <xf numFmtId="0" fontId="10" fillId="0" borderId="0" xfId="4" applyFont="1" applyFill="1"/>
    <xf numFmtId="0" fontId="8" fillId="0" borderId="0" xfId="4" applyFont="1" applyFill="1"/>
    <xf numFmtId="0" fontId="9" fillId="0" borderId="0" xfId="4" applyFont="1" applyFill="1"/>
    <xf numFmtId="0" fontId="8" fillId="0" borderId="0" xfId="4" applyFont="1" applyFill="1" applyBorder="1"/>
    <xf numFmtId="0" fontId="8" fillId="0" borderId="0" xfId="4" applyFont="1" applyFill="1" applyAlignment="1">
      <alignment horizontal="center"/>
    </xf>
    <xf numFmtId="0" fontId="7" fillId="0" borderId="0" xfId="4" applyFont="1" applyFill="1"/>
    <xf numFmtId="0" fontId="10" fillId="0" borderId="0" xfId="4" applyFont="1" applyFill="1" applyBorder="1"/>
    <xf numFmtId="0" fontId="8" fillId="0" borderId="0" xfId="4" applyFont="1"/>
    <xf numFmtId="43" fontId="8" fillId="0" borderId="0" xfId="4" applyNumberFormat="1" applyFont="1" applyFill="1" applyBorder="1" applyAlignment="1"/>
    <xf numFmtId="43" fontId="8" fillId="0" borderId="0" xfId="3" applyFont="1" applyFill="1" applyBorder="1" applyAlignment="1"/>
    <xf numFmtId="0" fontId="8" fillId="0" borderId="0" xfId="4" applyFont="1" applyFill="1" applyAlignment="1"/>
    <xf numFmtId="43" fontId="8" fillId="0" borderId="0" xfId="4" applyNumberFormat="1" applyFont="1" applyFill="1" applyBorder="1" applyAlignment="1">
      <alignment horizontal="right"/>
    </xf>
    <xf numFmtId="43" fontId="8" fillId="0" borderId="0" xfId="3" applyFont="1" applyFill="1" applyBorder="1"/>
    <xf numFmtId="9" fontId="8" fillId="0" borderId="0" xfId="4" applyNumberFormat="1" applyFont="1" applyFill="1" applyBorder="1"/>
    <xf numFmtId="43" fontId="8" fillId="0" borderId="0" xfId="4" applyNumberFormat="1" applyFont="1" applyFill="1" applyBorder="1" applyAlignment="1">
      <alignment horizontal="center"/>
    </xf>
    <xf numFmtId="0" fontId="7" fillId="0" borderId="0" xfId="4" applyNumberFormat="1" applyFont="1" applyFill="1" applyBorder="1" applyAlignment="1">
      <alignment horizontal="center"/>
    </xf>
    <xf numFmtId="164" fontId="7" fillId="0" borderId="0" xfId="4" applyNumberFormat="1" applyFont="1" applyFill="1" applyBorder="1" applyAlignment="1"/>
    <xf numFmtId="164" fontId="8" fillId="0" borderId="0" xfId="4" applyNumberFormat="1" applyFont="1" applyFill="1" applyBorder="1" applyAlignment="1"/>
    <xf numFmtId="0" fontId="7" fillId="0" borderId="0" xfId="4" applyNumberFormat="1" applyFont="1" applyFill="1" applyAlignment="1">
      <alignment horizontal="center"/>
    </xf>
    <xf numFmtId="0" fontId="7" fillId="0" borderId="0" xfId="4" applyNumberFormat="1" applyFont="1" applyAlignment="1">
      <alignment horizontal="center"/>
    </xf>
    <xf numFmtId="0" fontId="1" fillId="0" borderId="6" xfId="0" applyFont="1" applyBorder="1"/>
    <xf numFmtId="166" fontId="8" fillId="0" borderId="12" xfId="5" applyNumberFormat="1" applyFont="1" applyBorder="1"/>
    <xf numFmtId="166" fontId="8" fillId="0" borderId="0" xfId="5" applyNumberFormat="1" applyFont="1" applyBorder="1"/>
    <xf numFmtId="166" fontId="8" fillId="0" borderId="10" xfId="5" applyNumberFormat="1" applyFont="1" applyBorder="1"/>
    <xf numFmtId="166" fontId="8" fillId="0" borderId="5" xfId="5" applyNumberFormat="1" applyFont="1" applyBorder="1"/>
    <xf numFmtId="166" fontId="8" fillId="0" borderId="7" xfId="5" applyNumberFormat="1" applyFont="1" applyBorder="1"/>
    <xf numFmtId="167" fontId="7" fillId="0" borderId="0" xfId="5" applyNumberFormat="1" applyFont="1" applyAlignment="1">
      <alignment horizontal="center"/>
    </xf>
    <xf numFmtId="4" fontId="1" fillId="2" borderId="0" xfId="0" applyNumberFormat="1" applyFont="1" applyFill="1" applyBorder="1"/>
    <xf numFmtId="4" fontId="1" fillId="2" borderId="6" xfId="0" applyNumberFormat="1" applyFont="1" applyFill="1" applyBorder="1"/>
    <xf numFmtId="4" fontId="1" fillId="2" borderId="13" xfId="0" applyNumberFormat="1" applyFont="1" applyFill="1" applyBorder="1"/>
    <xf numFmtId="0" fontId="0" fillId="0" borderId="0" xfId="0"/>
    <xf numFmtId="0" fontId="12" fillId="0" borderId="0" xfId="0" applyFont="1"/>
    <xf numFmtId="165" fontId="0" fillId="0" borderId="0" xfId="1" applyNumberFormat="1" applyFont="1"/>
    <xf numFmtId="0" fontId="15" fillId="0" borderId="0" xfId="0" applyFont="1" applyBorder="1" applyAlignment="1"/>
    <xf numFmtId="10" fontId="8" fillId="2" borderId="1" xfId="4" applyNumberFormat="1" applyFont="1" applyFill="1" applyBorder="1" applyAlignment="1">
      <alignment horizontal="center"/>
    </xf>
    <xf numFmtId="1" fontId="8" fillId="2" borderId="1" xfId="4" applyNumberFormat="1" applyFont="1" applyFill="1" applyBorder="1" applyAlignment="1">
      <alignment horizontal="center"/>
    </xf>
    <xf numFmtId="0" fontId="18" fillId="0" borderId="0" xfId="2" applyFont="1" applyFill="1" applyBorder="1"/>
    <xf numFmtId="0" fontId="7" fillId="0" borderId="0" xfId="2" applyFont="1" applyFill="1" applyBorder="1" applyAlignment="1">
      <alignment horizontal="center"/>
    </xf>
    <xf numFmtId="0" fontId="7" fillId="0" borderId="0" xfId="4" applyFont="1" applyFill="1" applyAlignment="1">
      <alignment horizontal="center"/>
    </xf>
    <xf numFmtId="0" fontId="8" fillId="0" borderId="0" xfId="4" applyFont="1" applyFill="1" applyBorder="1" applyAlignment="1"/>
    <xf numFmtId="0" fontId="7" fillId="0" borderId="0" xfId="4" applyFont="1" applyFill="1" applyAlignment="1"/>
    <xf numFmtId="0" fontId="1" fillId="0" borderId="0" xfId="0" applyFont="1" applyFill="1" applyBorder="1"/>
    <xf numFmtId="0" fontId="3" fillId="0" borderId="0" xfId="0" applyNumberFormat="1" applyFont="1" applyFill="1" applyBorder="1" applyAlignment="1">
      <alignment horizontal="center"/>
    </xf>
    <xf numFmtId="0" fontId="3" fillId="0" borderId="0" xfId="0" applyFont="1" applyFill="1" applyBorder="1" applyAlignment="1">
      <alignment horizontal="center"/>
    </xf>
    <xf numFmtId="43" fontId="7" fillId="0" borderId="0" xfId="4" applyNumberFormat="1" applyFont="1" applyFill="1" applyBorder="1" applyAlignment="1">
      <alignment horizontal="right"/>
    </xf>
    <xf numFmtId="0" fontId="7" fillId="0" borderId="0" xfId="4" applyFont="1" applyFill="1" applyBorder="1" applyAlignment="1">
      <alignment horizontal="center"/>
    </xf>
    <xf numFmtId="0" fontId="8" fillId="0" borderId="0" xfId="4" applyFont="1" applyFill="1" applyAlignment="1">
      <alignment horizontal="left" wrapText="1"/>
    </xf>
    <xf numFmtId="0" fontId="8" fillId="0" borderId="0" xfId="4" applyFont="1" applyFill="1" applyBorder="1" applyAlignment="1">
      <alignment horizontal="right"/>
    </xf>
    <xf numFmtId="0" fontId="8" fillId="0" borderId="0" xfId="4" applyFont="1" applyFill="1" applyBorder="1" applyAlignment="1">
      <alignment horizontal="center"/>
    </xf>
    <xf numFmtId="43" fontId="8" fillId="0" borderId="0" xfId="3" applyNumberFormat="1" applyFont="1" applyFill="1" applyBorder="1" applyAlignment="1"/>
    <xf numFmtId="43" fontId="8" fillId="0" borderId="0" xfId="3" applyFont="1" applyFill="1" applyBorder="1" applyAlignment="1">
      <alignment horizontal="right"/>
    </xf>
    <xf numFmtId="0" fontId="1" fillId="0" borderId="0" xfId="0" applyFont="1" applyFill="1" applyBorder="1" applyAlignment="1">
      <alignment horizontal="right"/>
    </xf>
    <xf numFmtId="0" fontId="8" fillId="0" borderId="0" xfId="4" applyFont="1" applyFill="1" applyBorder="1" applyAlignment="1">
      <alignment horizontal="right" vertical="center"/>
    </xf>
    <xf numFmtId="43" fontId="8" fillId="0" borderId="0" xfId="3" applyNumberFormat="1" applyFont="1" applyFill="1" applyBorder="1" applyAlignment="1">
      <alignment horizontal="right"/>
    </xf>
    <xf numFmtId="43" fontId="8" fillId="0" borderId="0" xfId="4" applyNumberFormat="1" applyFont="1" applyFill="1"/>
    <xf numFmtId="43" fontId="1" fillId="0" borderId="0" xfId="0" applyNumberFormat="1" applyFont="1" applyFill="1" applyBorder="1" applyAlignment="1">
      <alignment horizontal="right"/>
    </xf>
    <xf numFmtId="43" fontId="8" fillId="0" borderId="0" xfId="4" applyNumberFormat="1" applyFont="1" applyFill="1" applyBorder="1" applyAlignment="1">
      <alignment horizontal="right" vertical="center"/>
    </xf>
    <xf numFmtId="43" fontId="8" fillId="0" borderId="0" xfId="3" applyNumberFormat="1" applyFont="1" applyFill="1" applyBorder="1" applyAlignment="1">
      <alignment horizontal="center"/>
    </xf>
    <xf numFmtId="43" fontId="8" fillId="0" borderId="0" xfId="3" applyNumberFormat="1" applyFont="1" applyFill="1" applyBorder="1"/>
    <xf numFmtId="168" fontId="8" fillId="0" borderId="0" xfId="4" applyNumberFormat="1" applyFont="1" applyFill="1" applyBorder="1" applyAlignment="1">
      <alignment horizontal="center"/>
    </xf>
    <xf numFmtId="4" fontId="8" fillId="0" borderId="0" xfId="4" applyNumberFormat="1" applyFont="1" applyFill="1" applyBorder="1" applyAlignment="1">
      <alignment horizontal="right"/>
    </xf>
    <xf numFmtId="168" fontId="8" fillId="0" borderId="0" xfId="4" applyNumberFormat="1" applyFont="1" applyFill="1" applyBorder="1" applyAlignment="1">
      <alignment horizontal="right"/>
    </xf>
    <xf numFmtId="43" fontId="1" fillId="0" borderId="0" xfId="0" applyNumberFormat="1" applyFont="1"/>
    <xf numFmtId="43" fontId="1" fillId="0" borderId="0" xfId="0" applyNumberFormat="1" applyFont="1" applyFill="1" applyBorder="1"/>
    <xf numFmtId="0" fontId="7" fillId="0" borderId="0" xfId="4" applyFont="1" applyFill="1" applyBorder="1" applyAlignment="1"/>
    <xf numFmtId="0" fontId="13" fillId="0" borderId="0" xfId="2" applyFont="1" applyFill="1" applyBorder="1" applyAlignment="1">
      <alignment vertical="center"/>
    </xf>
    <xf numFmtId="0" fontId="7" fillId="0" borderId="0" xfId="4" applyNumberFormat="1" applyFont="1" applyFill="1" applyBorder="1" applyAlignment="1">
      <alignment horizontal="center" vertical="center"/>
    </xf>
    <xf numFmtId="0" fontId="8" fillId="0" borderId="0" xfId="4" applyFont="1" applyFill="1" applyBorder="1" applyAlignment="1">
      <alignment vertical="center"/>
    </xf>
    <xf numFmtId="10" fontId="8" fillId="0" borderId="0" xfId="4" applyNumberFormat="1" applyFont="1" applyFill="1" applyBorder="1" applyAlignment="1">
      <alignment vertical="center"/>
    </xf>
    <xf numFmtId="0" fontId="7" fillId="0" borderId="0" xfId="4" applyFont="1" applyFill="1" applyBorder="1"/>
    <xf numFmtId="0" fontId="1" fillId="0" borderId="1" xfId="0" applyFont="1" applyFill="1" applyBorder="1" applyAlignment="1">
      <alignment horizontal="center"/>
    </xf>
    <xf numFmtId="164" fontId="18" fillId="0" borderId="0" xfId="4" applyNumberFormat="1" applyFont="1" applyFill="1" applyBorder="1" applyAlignment="1">
      <alignment horizontal="center"/>
    </xf>
    <xf numFmtId="164" fontId="8" fillId="0" borderId="0" xfId="3" applyNumberFormat="1" applyFont="1" applyFill="1" applyBorder="1" applyAlignment="1"/>
    <xf numFmtId="0" fontId="18" fillId="0" borderId="0" xfId="4" applyFont="1" applyFill="1" applyBorder="1" applyAlignment="1">
      <alignment horizontal="center"/>
    </xf>
    <xf numFmtId="0" fontId="8" fillId="0" borderId="0" xfId="4" applyFont="1" applyFill="1" applyBorder="1" applyAlignment="1">
      <alignment vertical="center" wrapText="1"/>
    </xf>
    <xf numFmtId="0" fontId="19" fillId="0" borderId="0" xfId="4" applyNumberFormat="1" applyFont="1" applyFill="1" applyBorder="1" applyAlignment="1">
      <alignment horizontal="center"/>
    </xf>
    <xf numFmtId="0" fontId="7" fillId="2" borderId="1" xfId="5" applyNumberFormat="1" applyFont="1" applyFill="1" applyBorder="1" applyAlignment="1">
      <alignment horizontal="right"/>
    </xf>
    <xf numFmtId="2" fontId="8" fillId="0" borderId="0" xfId="4" applyNumberFormat="1" applyFont="1" applyFill="1"/>
    <xf numFmtId="0" fontId="8" fillId="0" borderId="0" xfId="4" applyFont="1" applyAlignment="1"/>
    <xf numFmtId="0" fontId="20" fillId="0" borderId="0" xfId="0" applyFont="1"/>
    <xf numFmtId="0" fontId="1" fillId="0" borderId="0" xfId="0" applyFont="1" applyAlignment="1">
      <alignment horizontal="left" wrapText="1"/>
    </xf>
    <xf numFmtId="4" fontId="3" fillId="0" borderId="1" xfId="6" applyNumberFormat="1"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14" fontId="1" fillId="2" borderId="2" xfId="0" applyNumberFormat="1"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14" fontId="8" fillId="0" borderId="2" xfId="2" applyNumberFormat="1" applyFont="1" applyFill="1" applyBorder="1" applyAlignment="1">
      <alignment horizontal="right"/>
    </xf>
    <xf numFmtId="14" fontId="8" fillId="0" borderId="4" xfId="2" applyNumberFormat="1" applyFont="1" applyFill="1" applyBorder="1" applyAlignment="1">
      <alignment horizontal="right"/>
    </xf>
    <xf numFmtId="14" fontId="8" fillId="0" borderId="5" xfId="2" applyNumberFormat="1" applyFont="1" applyFill="1" applyBorder="1" applyAlignment="1">
      <alignment horizontal="right"/>
    </xf>
    <xf numFmtId="14" fontId="8" fillId="0" borderId="7" xfId="2" applyNumberFormat="1" applyFont="1" applyFill="1" applyBorder="1" applyAlignment="1">
      <alignment horizontal="right"/>
    </xf>
    <xf numFmtId="14" fontId="1" fillId="0" borderId="2" xfId="0" applyNumberFormat="1" applyFont="1" applyBorder="1" applyAlignment="1">
      <alignment horizontal="right"/>
    </xf>
    <xf numFmtId="14" fontId="1" fillId="0" borderId="3" xfId="0" applyNumberFormat="1" applyFont="1" applyBorder="1" applyAlignment="1">
      <alignment horizontal="right"/>
    </xf>
    <xf numFmtId="14" fontId="1" fillId="0" borderId="4" xfId="0" applyNumberFormat="1" applyFont="1" applyBorder="1" applyAlignment="1">
      <alignment horizontal="right"/>
    </xf>
    <xf numFmtId="14" fontId="1" fillId="0" borderId="5" xfId="0" applyNumberFormat="1" applyFont="1" applyBorder="1" applyAlignment="1">
      <alignment horizontal="right"/>
    </xf>
    <xf numFmtId="14" fontId="1" fillId="0" borderId="6" xfId="0" applyNumberFormat="1" applyFont="1" applyBorder="1" applyAlignment="1">
      <alignment horizontal="right"/>
    </xf>
    <xf numFmtId="14" fontId="1" fillId="0" borderId="7" xfId="0" applyNumberFormat="1" applyFont="1" applyBorder="1" applyAlignment="1">
      <alignment horizontal="right"/>
    </xf>
    <xf numFmtId="0" fontId="4" fillId="0" borderId="0" xfId="0" applyFont="1" applyAlignment="1">
      <alignment horizontal="justify" wrapText="1"/>
    </xf>
    <xf numFmtId="0" fontId="5" fillId="0" borderId="0" xfId="0" applyFont="1" applyAlignment="1">
      <alignment horizontal="left" vertical="justify" wrapText="1"/>
    </xf>
    <xf numFmtId="0" fontId="3"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left" wrapText="1"/>
    </xf>
    <xf numFmtId="4" fontId="1" fillId="0" borderId="8" xfId="0" applyNumberFormat="1" applyFont="1" applyBorder="1" applyAlignment="1">
      <alignment horizontal="right"/>
    </xf>
    <xf numFmtId="4" fontId="1" fillId="0" borderId="9" xfId="0" applyNumberFormat="1" applyFont="1" applyBorder="1" applyAlignment="1">
      <alignment horizontal="right"/>
    </xf>
    <xf numFmtId="4" fontId="1" fillId="2" borderId="8" xfId="0" applyNumberFormat="1" applyFont="1" applyFill="1" applyBorder="1" applyAlignment="1">
      <alignment horizontal="right"/>
    </xf>
    <xf numFmtId="4" fontId="1" fillId="2" borderId="9" xfId="0" applyNumberFormat="1" applyFont="1" applyFill="1" applyBorder="1" applyAlignment="1">
      <alignment horizontal="right"/>
    </xf>
    <xf numFmtId="14" fontId="1" fillId="0" borderId="8" xfId="0" applyNumberFormat="1" applyFont="1" applyBorder="1" applyAlignment="1">
      <alignment horizontal="right"/>
    </xf>
    <xf numFmtId="14" fontId="1" fillId="0" borderId="9" xfId="0" applyNumberFormat="1" applyFont="1" applyBorder="1" applyAlignment="1">
      <alignment horizontal="right"/>
    </xf>
    <xf numFmtId="10" fontId="1" fillId="2" borderId="8" xfId="1" applyNumberFormat="1" applyFont="1" applyFill="1" applyBorder="1" applyAlignment="1">
      <alignment horizontal="right"/>
    </xf>
    <xf numFmtId="10" fontId="1" fillId="2" borderId="9" xfId="1" applyNumberFormat="1" applyFont="1" applyFill="1" applyBorder="1" applyAlignment="1">
      <alignment horizontal="right"/>
    </xf>
    <xf numFmtId="0" fontId="1" fillId="0" borderId="0" xfId="0" applyFont="1" applyBorder="1" applyAlignment="1">
      <alignment horizontal="left" wrapText="1"/>
    </xf>
    <xf numFmtId="4" fontId="1" fillId="2" borderId="2" xfId="0" applyNumberFormat="1" applyFont="1" applyFill="1" applyBorder="1" applyAlignment="1">
      <alignment horizontal="right"/>
    </xf>
    <xf numFmtId="4" fontId="1" fillId="0" borderId="2" xfId="0" applyNumberFormat="1" applyFont="1" applyBorder="1" applyAlignment="1">
      <alignment horizontal="right"/>
    </xf>
    <xf numFmtId="4" fontId="1" fillId="0" borderId="4" xfId="0" applyNumberFormat="1" applyFont="1" applyBorder="1" applyAlignment="1">
      <alignment horizontal="right"/>
    </xf>
    <xf numFmtId="4" fontId="1" fillId="0" borderId="5" xfId="0" applyNumberFormat="1" applyFont="1" applyBorder="1" applyAlignment="1">
      <alignment horizontal="right"/>
    </xf>
    <xf numFmtId="4" fontId="1" fillId="0" borderId="7" xfId="0" applyNumberFormat="1" applyFont="1" applyBorder="1" applyAlignment="1">
      <alignment horizontal="right"/>
    </xf>
    <xf numFmtId="4" fontId="1" fillId="2" borderId="4" xfId="0" applyNumberFormat="1" applyFont="1" applyFill="1" applyBorder="1" applyAlignment="1">
      <alignment horizontal="right"/>
    </xf>
    <xf numFmtId="4" fontId="1" fillId="2" borderId="5" xfId="0" applyNumberFormat="1" applyFont="1" applyFill="1" applyBorder="1" applyAlignment="1">
      <alignment horizontal="right"/>
    </xf>
    <xf numFmtId="4" fontId="1" fillId="2" borderId="7" xfId="0" applyNumberFormat="1" applyFont="1" applyFill="1" applyBorder="1" applyAlignment="1">
      <alignment horizontal="right"/>
    </xf>
    <xf numFmtId="166" fontId="8" fillId="0" borderId="8" xfId="4" applyNumberFormat="1" applyFont="1" applyFill="1" applyBorder="1" applyAlignment="1">
      <alignment horizontal="right"/>
    </xf>
    <xf numFmtId="166" fontId="8" fillId="0" borderId="9" xfId="4" applyNumberFormat="1" applyFont="1" applyFill="1" applyBorder="1" applyAlignment="1">
      <alignment horizontal="right"/>
    </xf>
    <xf numFmtId="0" fontId="1" fillId="2" borderId="9" xfId="0" applyFont="1" applyFill="1" applyBorder="1" applyAlignment="1">
      <alignment horizontal="right"/>
    </xf>
    <xf numFmtId="0" fontId="8" fillId="0" borderId="11" xfId="4" applyFont="1" applyFill="1" applyBorder="1" applyAlignment="1">
      <alignment horizontal="left" vertical="center" wrapText="1"/>
    </xf>
    <xf numFmtId="165" fontId="8" fillId="0" borderId="11" xfId="4" applyNumberFormat="1" applyFont="1" applyFill="1" applyBorder="1" applyAlignment="1">
      <alignment horizontal="center" vertical="center"/>
    </xf>
    <xf numFmtId="0" fontId="8" fillId="0" borderId="0" xfId="4" applyFont="1" applyFill="1" applyAlignment="1">
      <alignment horizontal="justify" wrapText="1"/>
    </xf>
    <xf numFmtId="0" fontId="3" fillId="0" borderId="0" xfId="0" applyFont="1" applyAlignment="1">
      <alignment horizontal="left" wrapText="1"/>
    </xf>
    <xf numFmtId="0" fontId="8" fillId="0" borderId="0" xfId="4" applyFont="1" applyFill="1" applyAlignment="1">
      <alignment horizontal="left" wrapText="1"/>
    </xf>
    <xf numFmtId="165" fontId="8" fillId="2" borderId="8" xfId="1" applyNumberFormat="1" applyFont="1" applyFill="1" applyBorder="1" applyAlignment="1">
      <alignment horizontal="right"/>
    </xf>
    <xf numFmtId="165" fontId="8" fillId="2" borderId="9" xfId="1" applyNumberFormat="1" applyFont="1" applyFill="1" applyBorder="1" applyAlignment="1">
      <alignment horizontal="right"/>
    </xf>
    <xf numFmtId="43" fontId="8" fillId="2" borderId="8" xfId="4" applyNumberFormat="1" applyFont="1" applyFill="1" applyBorder="1" applyAlignment="1">
      <alignment horizontal="center"/>
    </xf>
    <xf numFmtId="43" fontId="8" fillId="2" borderId="9" xfId="4" applyNumberFormat="1" applyFont="1" applyFill="1" applyBorder="1" applyAlignment="1">
      <alignment horizontal="center"/>
    </xf>
    <xf numFmtId="0" fontId="8" fillId="0" borderId="0" xfId="4" applyFont="1" applyFill="1" applyBorder="1" applyAlignment="1">
      <alignment horizontal="left" wrapText="1"/>
    </xf>
    <xf numFmtId="43" fontId="8" fillId="2" borderId="8" xfId="4" applyNumberFormat="1" applyFont="1" applyFill="1" applyBorder="1" applyAlignment="1">
      <alignment horizontal="right"/>
    </xf>
    <xf numFmtId="43" fontId="8" fillId="2" borderId="9" xfId="4" applyNumberFormat="1" applyFont="1" applyFill="1" applyBorder="1" applyAlignment="1">
      <alignment horizontal="right"/>
    </xf>
    <xf numFmtId="43" fontId="8" fillId="0" borderId="8" xfId="4" applyNumberFormat="1" applyFont="1" applyFill="1" applyBorder="1" applyAlignment="1">
      <alignment horizontal="right"/>
    </xf>
    <xf numFmtId="43" fontId="8" fillId="0" borderId="9" xfId="4" applyNumberFormat="1" applyFont="1" applyFill="1" applyBorder="1" applyAlignment="1">
      <alignment horizontal="right"/>
    </xf>
    <xf numFmtId="43" fontId="8" fillId="0" borderId="2" xfId="4" applyNumberFormat="1" applyFont="1" applyFill="1" applyBorder="1" applyAlignment="1">
      <alignment horizontal="center"/>
    </xf>
    <xf numFmtId="43" fontId="8" fillId="0" borderId="4" xfId="4" applyNumberFormat="1" applyFont="1" applyFill="1" applyBorder="1" applyAlignment="1">
      <alignment horizontal="center"/>
    </xf>
    <xf numFmtId="43" fontId="8" fillId="0" borderId="5" xfId="4" applyNumberFormat="1" applyFont="1" applyFill="1" applyBorder="1" applyAlignment="1">
      <alignment horizontal="center"/>
    </xf>
    <xf numFmtId="43" fontId="8" fillId="0" borderId="7" xfId="4" applyNumberFormat="1" applyFont="1" applyFill="1" applyBorder="1" applyAlignment="1">
      <alignment horizontal="center"/>
    </xf>
    <xf numFmtId="43" fontId="8" fillId="0" borderId="8" xfId="4" applyNumberFormat="1" applyFont="1" applyFill="1" applyBorder="1" applyAlignment="1">
      <alignment horizontal="center"/>
    </xf>
    <xf numFmtId="43" fontId="8" fillId="0" borderId="9" xfId="4" applyNumberFormat="1" applyFont="1" applyFill="1" applyBorder="1" applyAlignment="1">
      <alignment horizontal="center"/>
    </xf>
    <xf numFmtId="43" fontId="8" fillId="2" borderId="2" xfId="4" applyNumberFormat="1" applyFont="1" applyFill="1" applyBorder="1" applyAlignment="1">
      <alignment horizontal="center"/>
    </xf>
    <xf numFmtId="43" fontId="8" fillId="2" borderId="4" xfId="4" applyNumberFormat="1" applyFont="1" applyFill="1" applyBorder="1" applyAlignment="1">
      <alignment horizontal="center"/>
    </xf>
    <xf numFmtId="43" fontId="8" fillId="2" borderId="5" xfId="4" applyNumberFormat="1" applyFont="1" applyFill="1" applyBorder="1" applyAlignment="1">
      <alignment horizontal="center"/>
    </xf>
    <xf numFmtId="43" fontId="8" fillId="2" borderId="7" xfId="4" applyNumberFormat="1" applyFont="1" applyFill="1" applyBorder="1" applyAlignment="1">
      <alignment horizontal="center"/>
    </xf>
    <xf numFmtId="0" fontId="7" fillId="0" borderId="0" xfId="4" applyFont="1" applyFill="1" applyAlignment="1">
      <alignment horizontal="center"/>
    </xf>
    <xf numFmtId="10" fontId="8" fillId="0" borderId="8" xfId="4" applyNumberFormat="1" applyFont="1" applyFill="1" applyBorder="1" applyAlignment="1">
      <alignment horizontal="center"/>
    </xf>
    <xf numFmtId="0" fontId="8" fillId="0" borderId="9" xfId="4" applyFont="1" applyFill="1" applyBorder="1" applyAlignment="1">
      <alignment horizontal="center"/>
    </xf>
    <xf numFmtId="43" fontId="8" fillId="2" borderId="8" xfId="3" applyNumberFormat="1" applyFont="1" applyFill="1" applyBorder="1" applyAlignment="1">
      <alignment horizontal="center"/>
    </xf>
    <xf numFmtId="43" fontId="8" fillId="2" borderId="9" xfId="3" applyFont="1" applyFill="1" applyBorder="1" applyAlignment="1">
      <alignment horizontal="center"/>
    </xf>
    <xf numFmtId="43" fontId="8" fillId="0" borderId="8" xfId="3" applyFont="1" applyFill="1" applyBorder="1" applyAlignment="1">
      <alignment horizontal="center"/>
    </xf>
    <xf numFmtId="43" fontId="8" fillId="0" borderId="9" xfId="3" applyFont="1" applyFill="1" applyBorder="1" applyAlignment="1">
      <alignment horizontal="center"/>
    </xf>
    <xf numFmtId="43" fontId="8" fillId="2" borderId="8" xfId="3" applyFont="1" applyFill="1" applyBorder="1" applyAlignment="1">
      <alignment horizontal="center"/>
    </xf>
    <xf numFmtId="0" fontId="11" fillId="0" borderId="0" xfId="4" applyFont="1" applyFill="1" applyAlignment="1">
      <alignment horizontal="left" wrapText="1"/>
    </xf>
    <xf numFmtId="165" fontId="8" fillId="2" borderId="8" xfId="4" applyNumberFormat="1" applyFont="1" applyFill="1" applyBorder="1" applyAlignment="1">
      <alignment horizontal="center"/>
    </xf>
    <xf numFmtId="165" fontId="8" fillId="2" borderId="9" xfId="4" applyNumberFormat="1" applyFont="1" applyFill="1" applyBorder="1" applyAlignment="1">
      <alignment horizontal="center"/>
    </xf>
    <xf numFmtId="0" fontId="8" fillId="0" borderId="0" xfId="4" applyFont="1" applyAlignment="1">
      <alignment horizontal="left" wrapText="1"/>
    </xf>
    <xf numFmtId="10" fontId="8" fillId="2" borderId="8" xfId="4" quotePrefix="1" applyNumberFormat="1" applyFont="1" applyFill="1" applyBorder="1" applyAlignment="1">
      <alignment horizontal="center"/>
    </xf>
    <xf numFmtId="10" fontId="8" fillId="2" borderId="9" xfId="4" applyNumberFormat="1" applyFont="1" applyFill="1" applyBorder="1" applyAlignment="1">
      <alignment horizontal="center"/>
    </xf>
    <xf numFmtId="43" fontId="8" fillId="2" borderId="9" xfId="3" applyNumberFormat="1" applyFont="1" applyFill="1" applyBorder="1" applyAlignment="1">
      <alignment horizontal="center"/>
    </xf>
    <xf numFmtId="10" fontId="1" fillId="0" borderId="8" xfId="0" applyNumberFormat="1" applyFont="1" applyBorder="1" applyAlignment="1">
      <alignment horizontal="right"/>
    </xf>
    <xf numFmtId="10" fontId="1" fillId="0" borderId="9" xfId="0" applyNumberFormat="1" applyFont="1" applyBorder="1" applyAlignment="1">
      <alignment horizontal="right"/>
    </xf>
    <xf numFmtId="10" fontId="1" fillId="2" borderId="8" xfId="0" applyNumberFormat="1" applyFont="1" applyFill="1" applyBorder="1" applyAlignment="1">
      <alignment horizontal="right"/>
    </xf>
    <xf numFmtId="10" fontId="1" fillId="2" borderId="9" xfId="0" applyNumberFormat="1" applyFont="1" applyFill="1" applyBorder="1" applyAlignment="1">
      <alignment horizontal="right"/>
    </xf>
    <xf numFmtId="14" fontId="1" fillId="2" borderId="8" xfId="0" applyNumberFormat="1" applyFont="1" applyFill="1" applyBorder="1" applyAlignment="1">
      <alignment horizontal="right"/>
    </xf>
    <xf numFmtId="14" fontId="1" fillId="2" borderId="9" xfId="0" applyNumberFormat="1" applyFont="1" applyFill="1" applyBorder="1" applyAlignment="1">
      <alignment horizontal="right"/>
    </xf>
    <xf numFmtId="0" fontId="1" fillId="0" borderId="9" xfId="0" applyFont="1" applyBorder="1" applyAlignment="1">
      <alignment horizontal="right"/>
    </xf>
    <xf numFmtId="4" fontId="1" fillId="0" borderId="8" xfId="0" applyNumberFormat="1" applyFont="1" applyFill="1" applyBorder="1" applyAlignment="1">
      <alignment horizontal="right"/>
    </xf>
    <xf numFmtId="0" fontId="1" fillId="0" borderId="9" xfId="0" applyFont="1" applyFill="1" applyBorder="1" applyAlignment="1">
      <alignment horizontal="right"/>
    </xf>
    <xf numFmtId="4" fontId="1" fillId="0" borderId="9" xfId="0" applyNumberFormat="1" applyFont="1" applyFill="1" applyBorder="1" applyAlignment="1">
      <alignment horizontal="right"/>
    </xf>
    <xf numFmtId="166" fontId="7" fillId="0" borderId="0" xfId="5" applyNumberFormat="1" applyFont="1" applyAlignment="1">
      <alignment horizontal="justify" wrapText="1"/>
    </xf>
    <xf numFmtId="166" fontId="7" fillId="2" borderId="14" xfId="5" applyNumberFormat="1" applyFont="1" applyFill="1" applyBorder="1" applyAlignment="1">
      <alignment horizontal="right"/>
    </xf>
    <xf numFmtId="166" fontId="7" fillId="2" borderId="15" xfId="5" applyNumberFormat="1" applyFont="1" applyFill="1" applyBorder="1" applyAlignment="1">
      <alignment horizontal="right"/>
    </xf>
    <xf numFmtId="166" fontId="7" fillId="2" borderId="16" xfId="5" applyNumberFormat="1" applyFont="1" applyFill="1" applyBorder="1" applyAlignment="1">
      <alignment horizontal="right"/>
    </xf>
    <xf numFmtId="166" fontId="7" fillId="2" borderId="14" xfId="5" applyNumberFormat="1" applyFont="1" applyFill="1" applyBorder="1" applyAlignment="1">
      <alignment horizontal="left"/>
    </xf>
    <xf numFmtId="166" fontId="7" fillId="2" borderId="16" xfId="5" applyNumberFormat="1" applyFont="1" applyFill="1" applyBorder="1" applyAlignment="1">
      <alignment horizontal="left"/>
    </xf>
    <xf numFmtId="166" fontId="8" fillId="0" borderId="0" xfId="5" applyNumberFormat="1" applyFont="1" applyAlignment="1">
      <alignment horizontal="left" wrapText="1"/>
    </xf>
    <xf numFmtId="166" fontId="11" fillId="0" borderId="0" xfId="5" applyNumberFormat="1" applyFont="1" applyAlignment="1">
      <alignment horizontal="justify" wrapText="1"/>
    </xf>
    <xf numFmtId="10" fontId="8" fillId="2" borderId="8" xfId="4" applyNumberFormat="1" applyFont="1" applyFill="1" applyBorder="1" applyAlignment="1">
      <alignment horizontal="center"/>
    </xf>
    <xf numFmtId="0" fontId="8" fillId="2" borderId="9" xfId="4" applyFont="1" applyFill="1" applyBorder="1" applyAlignment="1">
      <alignment horizontal="center"/>
    </xf>
  </cellXfs>
  <cellStyles count="7">
    <cellStyle name="Comma" xfId="6" builtinId="3"/>
    <cellStyle name="Comma 2" xfId="3"/>
    <cellStyle name="Normal" xfId="0" builtinId="0"/>
    <cellStyle name="Normal 2" xfId="2"/>
    <cellStyle name="Normal 3" xfId="4"/>
    <cellStyle name="Normal 4" xfId="5"/>
    <cellStyle name="Percent" xfId="1" builtinId="5"/>
  </cellStyles>
  <dxfs count="2">
    <dxf>
      <fill>
        <patternFill>
          <bgColor rgb="FFDAEEF3"/>
        </patternFill>
      </fill>
    </dxf>
    <dxf>
      <fill>
        <patternFill>
          <bgColor rgb="FFDAEE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N\NHS502\Other\Certs\2015-16%20Pension%20certificate%20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Layout" zoomScaleNormal="100" workbookViewId="0">
      <selection activeCell="F11" sqref="F11:K12"/>
    </sheetView>
  </sheetViews>
  <sheetFormatPr defaultColWidth="6.85546875" defaultRowHeight="11.25" x14ac:dyDescent="0.2"/>
  <cols>
    <col min="1" max="10" width="6.85546875" style="1"/>
    <col min="11" max="11" width="15" style="1" customWidth="1"/>
    <col min="12" max="12" width="5.42578125" style="3" customWidth="1"/>
    <col min="13" max="16384" width="6.85546875" style="1"/>
  </cols>
  <sheetData>
    <row r="1" spans="1:12" ht="120" customHeight="1" x14ac:dyDescent="0.2"/>
    <row r="2" spans="1:12" ht="31.5" customHeight="1" x14ac:dyDescent="0.25">
      <c r="A2" s="180" t="s">
        <v>146</v>
      </c>
      <c r="B2" s="180"/>
      <c r="C2" s="180"/>
      <c r="D2" s="180"/>
      <c r="E2" s="180"/>
      <c r="F2" s="180"/>
      <c r="G2" s="180"/>
      <c r="H2" s="180"/>
      <c r="I2" s="180"/>
      <c r="J2" s="180"/>
      <c r="K2" s="180"/>
      <c r="L2" s="180"/>
    </row>
    <row r="4" spans="1:12" ht="22.5" customHeight="1" x14ac:dyDescent="0.2">
      <c r="A4" s="181" t="s">
        <v>0</v>
      </c>
      <c r="B4" s="181"/>
      <c r="C4" s="181"/>
      <c r="D4" s="181"/>
      <c r="E4" s="181"/>
      <c r="F4" s="181"/>
      <c r="G4" s="181"/>
      <c r="H4" s="181"/>
      <c r="I4" s="181"/>
      <c r="J4" s="181"/>
      <c r="K4" s="181"/>
      <c r="L4" s="181"/>
    </row>
    <row r="6" spans="1:12" ht="22.5" customHeight="1" x14ac:dyDescent="0.2">
      <c r="A6" s="182" t="s">
        <v>2</v>
      </c>
      <c r="B6" s="182"/>
      <c r="C6" s="182"/>
      <c r="D6" s="182"/>
      <c r="E6" s="182"/>
      <c r="F6" s="182"/>
      <c r="G6" s="182"/>
      <c r="H6" s="182"/>
      <c r="I6" s="182"/>
      <c r="J6" s="182"/>
      <c r="K6" s="182"/>
      <c r="L6" s="182"/>
    </row>
    <row r="8" spans="1:12" x14ac:dyDescent="0.2">
      <c r="A8" s="2" t="s">
        <v>1</v>
      </c>
    </row>
    <row r="10" spans="1:12" x14ac:dyDescent="0.2">
      <c r="L10" s="3" t="s">
        <v>4</v>
      </c>
    </row>
    <row r="11" spans="1:12" x14ac:dyDescent="0.2">
      <c r="A11" s="1" t="s">
        <v>3</v>
      </c>
      <c r="F11" s="156"/>
      <c r="G11" s="157"/>
      <c r="H11" s="157"/>
      <c r="I11" s="157"/>
      <c r="J11" s="157"/>
      <c r="K11" s="158"/>
      <c r="L11" s="3" t="s">
        <v>5</v>
      </c>
    </row>
    <row r="12" spans="1:12" x14ac:dyDescent="0.2">
      <c r="F12" s="159"/>
      <c r="G12" s="160"/>
      <c r="H12" s="160"/>
      <c r="I12" s="160"/>
      <c r="J12" s="160"/>
      <c r="K12" s="161"/>
    </row>
    <row r="14" spans="1:12" x14ac:dyDescent="0.2">
      <c r="A14" s="1" t="s">
        <v>6</v>
      </c>
      <c r="F14" s="156"/>
      <c r="G14" s="157"/>
      <c r="H14" s="157"/>
      <c r="I14" s="157"/>
      <c r="J14" s="157"/>
      <c r="K14" s="158"/>
      <c r="L14" s="3" t="s">
        <v>11</v>
      </c>
    </row>
    <row r="15" spans="1:12" x14ac:dyDescent="0.2">
      <c r="F15" s="159"/>
      <c r="G15" s="160"/>
      <c r="H15" s="160"/>
      <c r="I15" s="160"/>
      <c r="J15" s="160"/>
      <c r="K15" s="161"/>
    </row>
    <row r="17" spans="1:12" x14ac:dyDescent="0.2">
      <c r="A17" s="1" t="s">
        <v>7</v>
      </c>
      <c r="F17" s="156"/>
      <c r="G17" s="157"/>
      <c r="H17" s="157"/>
      <c r="I17" s="157"/>
      <c r="J17" s="157"/>
      <c r="K17" s="158"/>
      <c r="L17" s="3" t="s">
        <v>12</v>
      </c>
    </row>
    <row r="18" spans="1:12" x14ac:dyDescent="0.2">
      <c r="F18" s="159"/>
      <c r="G18" s="160"/>
      <c r="H18" s="160"/>
      <c r="I18" s="160"/>
      <c r="J18" s="160"/>
      <c r="K18" s="161"/>
    </row>
    <row r="20" spans="1:12" x14ac:dyDescent="0.2">
      <c r="A20" s="1" t="s">
        <v>8</v>
      </c>
      <c r="F20" s="156"/>
      <c r="G20" s="157"/>
      <c r="H20" s="157"/>
      <c r="I20" s="157"/>
      <c r="J20" s="157"/>
      <c r="K20" s="158"/>
      <c r="L20" s="3" t="s">
        <v>13</v>
      </c>
    </row>
    <row r="21" spans="1:12" x14ac:dyDescent="0.2">
      <c r="F21" s="159"/>
      <c r="G21" s="160"/>
      <c r="H21" s="160"/>
      <c r="I21" s="160"/>
      <c r="J21" s="160"/>
      <c r="K21" s="161"/>
    </row>
    <row r="23" spans="1:12" x14ac:dyDescent="0.2">
      <c r="A23" s="1" t="s">
        <v>9</v>
      </c>
      <c r="F23" s="156"/>
      <c r="G23" s="157"/>
      <c r="H23" s="157"/>
      <c r="I23" s="157"/>
      <c r="J23" s="157"/>
      <c r="K23" s="158"/>
      <c r="L23" s="3" t="s">
        <v>14</v>
      </c>
    </row>
    <row r="24" spans="1:12" x14ac:dyDescent="0.2">
      <c r="F24" s="159"/>
      <c r="G24" s="160"/>
      <c r="H24" s="160"/>
      <c r="I24" s="160"/>
      <c r="J24" s="160"/>
      <c r="K24" s="161"/>
    </row>
    <row r="26" spans="1:12" x14ac:dyDescent="0.2">
      <c r="A26" s="1" t="s">
        <v>10</v>
      </c>
      <c r="F26" s="156"/>
      <c r="G26" s="157"/>
      <c r="H26" s="157"/>
      <c r="I26" s="157"/>
      <c r="J26" s="157"/>
      <c r="K26" s="158"/>
      <c r="L26" s="3" t="s">
        <v>15</v>
      </c>
    </row>
    <row r="27" spans="1:12" x14ac:dyDescent="0.2">
      <c r="F27" s="159"/>
      <c r="G27" s="160"/>
      <c r="H27" s="160"/>
      <c r="I27" s="160"/>
      <c r="J27" s="160"/>
      <c r="K27" s="161"/>
    </row>
    <row r="29" spans="1:12" x14ac:dyDescent="0.2">
      <c r="A29" s="5" t="s">
        <v>149</v>
      </c>
      <c r="F29" s="156"/>
      <c r="G29" s="157"/>
      <c r="H29" s="157"/>
      <c r="I29" s="157"/>
      <c r="J29" s="157"/>
      <c r="K29" s="158"/>
      <c r="L29" s="3" t="s">
        <v>16</v>
      </c>
    </row>
    <row r="30" spans="1:12" x14ac:dyDescent="0.2">
      <c r="F30" s="159"/>
      <c r="G30" s="160"/>
      <c r="H30" s="160"/>
      <c r="I30" s="160"/>
      <c r="J30" s="160"/>
      <c r="K30" s="161"/>
    </row>
    <row r="32" spans="1:12" x14ac:dyDescent="0.2">
      <c r="A32" s="1" t="s">
        <v>134</v>
      </c>
      <c r="I32" s="162">
        <v>42460</v>
      </c>
      <c r="J32" s="163"/>
      <c r="K32" s="164"/>
      <c r="L32" s="3" t="s">
        <v>17</v>
      </c>
    </row>
    <row r="33" spans="1:12" x14ac:dyDescent="0.2">
      <c r="A33" s="1" t="s">
        <v>133</v>
      </c>
      <c r="I33" s="165"/>
      <c r="J33" s="166"/>
      <c r="K33" s="167"/>
    </row>
    <row r="35" spans="1:12" x14ac:dyDescent="0.2">
      <c r="A35" s="1" t="s">
        <v>18</v>
      </c>
      <c r="I35" s="174"/>
      <c r="J35" s="175"/>
      <c r="K35" s="176"/>
      <c r="L35" s="3" t="s">
        <v>21</v>
      </c>
    </row>
    <row r="36" spans="1:12" x14ac:dyDescent="0.2">
      <c r="I36" s="177"/>
      <c r="J36" s="178"/>
      <c r="K36" s="179"/>
    </row>
    <row r="38" spans="1:12" x14ac:dyDescent="0.2">
      <c r="A38" s="1" t="s">
        <v>19</v>
      </c>
      <c r="I38" s="174"/>
      <c r="J38" s="175"/>
      <c r="K38" s="176"/>
      <c r="L38" s="3" t="s">
        <v>22</v>
      </c>
    </row>
    <row r="39" spans="1:12" x14ac:dyDescent="0.2">
      <c r="A39" s="1" t="s">
        <v>20</v>
      </c>
      <c r="I39" s="177"/>
      <c r="J39" s="178"/>
      <c r="K39" s="179"/>
    </row>
    <row r="41" spans="1:12" x14ac:dyDescent="0.2">
      <c r="A41" s="6" t="s">
        <v>23</v>
      </c>
      <c r="B41" s="6"/>
      <c r="C41" s="6"/>
      <c r="D41" s="6"/>
      <c r="E41" s="6"/>
      <c r="F41" s="6"/>
      <c r="G41" s="6"/>
      <c r="H41" s="6"/>
      <c r="I41" s="168"/>
      <c r="L41" s="9" t="s">
        <v>25</v>
      </c>
    </row>
    <row r="42" spans="1:12" x14ac:dyDescent="0.2">
      <c r="A42" s="6"/>
      <c r="B42" s="6"/>
      <c r="C42" s="6"/>
      <c r="D42" s="6"/>
      <c r="E42" s="6"/>
      <c r="F42" s="6"/>
      <c r="G42" s="6"/>
      <c r="H42" s="110" t="s">
        <v>113</v>
      </c>
      <c r="I42" s="169"/>
    </row>
    <row r="43" spans="1:12" x14ac:dyDescent="0.2">
      <c r="A43" s="5"/>
      <c r="B43" s="5"/>
      <c r="C43" s="5"/>
      <c r="D43" s="6"/>
      <c r="E43" s="5"/>
      <c r="F43" s="6"/>
      <c r="G43" s="6"/>
      <c r="H43" s="6"/>
      <c r="I43" s="6"/>
    </row>
    <row r="44" spans="1:12" x14ac:dyDescent="0.2">
      <c r="A44" s="5" t="s">
        <v>24</v>
      </c>
      <c r="B44" s="5"/>
      <c r="C44" s="5"/>
      <c r="D44" s="5"/>
      <c r="E44" s="5"/>
      <c r="F44" s="6"/>
      <c r="G44" s="7"/>
      <c r="H44" s="6"/>
      <c r="I44" s="168"/>
      <c r="L44" s="9" t="s">
        <v>26</v>
      </c>
    </row>
    <row r="45" spans="1:12" x14ac:dyDescent="0.2">
      <c r="A45" s="5"/>
      <c r="B45" s="5"/>
      <c r="C45" s="5"/>
      <c r="D45" s="5"/>
      <c r="E45" s="6"/>
      <c r="F45" s="6"/>
      <c r="G45" s="6"/>
      <c r="H45" s="6"/>
      <c r="I45" s="169"/>
    </row>
    <row r="47" spans="1:12" s="73" customFormat="1" x14ac:dyDescent="0.2">
      <c r="A47" s="5" t="s">
        <v>118</v>
      </c>
      <c r="B47" s="5"/>
      <c r="C47" s="5"/>
      <c r="D47" s="5"/>
      <c r="E47" s="6"/>
      <c r="F47" s="6"/>
      <c r="G47" s="6"/>
      <c r="H47" s="6"/>
      <c r="I47" s="168"/>
      <c r="J47" s="5"/>
      <c r="K47" s="7"/>
      <c r="L47" s="111" t="s">
        <v>119</v>
      </c>
    </row>
    <row r="48" spans="1:12" s="73" customFormat="1" x14ac:dyDescent="0.2">
      <c r="A48" s="5"/>
      <c r="B48" s="5"/>
      <c r="C48" s="5"/>
      <c r="D48" s="5"/>
      <c r="E48" s="6"/>
      <c r="F48" s="6"/>
      <c r="G48" s="6"/>
      <c r="H48" s="6"/>
      <c r="I48" s="169"/>
      <c r="J48" s="5"/>
      <c r="K48" s="7"/>
      <c r="L48" s="7"/>
    </row>
    <row r="49" spans="1:12" s="73" customFormat="1" x14ac:dyDescent="0.2">
      <c r="A49" s="5"/>
      <c r="B49" s="5"/>
      <c r="C49" s="5"/>
      <c r="D49" s="5"/>
      <c r="E49" s="6"/>
      <c r="F49" s="6"/>
      <c r="G49" s="6"/>
      <c r="H49" s="6"/>
      <c r="I49" s="6"/>
      <c r="J49" s="5"/>
      <c r="K49" s="7"/>
      <c r="L49" s="7"/>
    </row>
    <row r="50" spans="1:12" s="73" customFormat="1" x14ac:dyDescent="0.2">
      <c r="A50" s="5" t="s">
        <v>158</v>
      </c>
      <c r="B50" s="5"/>
      <c r="C50" s="5"/>
      <c r="D50" s="5"/>
      <c r="E50" s="6"/>
      <c r="F50" s="6"/>
      <c r="G50" s="6"/>
      <c r="H50" s="6"/>
      <c r="I50" s="170"/>
      <c r="J50" s="171"/>
      <c r="K50" s="7"/>
      <c r="L50" s="111" t="s">
        <v>116</v>
      </c>
    </row>
    <row r="51" spans="1:12" s="73" customFormat="1" x14ac:dyDescent="0.2">
      <c r="A51" s="5"/>
      <c r="B51" s="5"/>
      <c r="C51" s="5"/>
      <c r="D51" s="5"/>
      <c r="E51" s="6"/>
      <c r="F51" s="6"/>
      <c r="G51" s="6"/>
      <c r="H51" s="6"/>
      <c r="I51" s="172"/>
      <c r="J51" s="173"/>
      <c r="K51" s="7"/>
      <c r="L51" s="7"/>
    </row>
    <row r="53" spans="1:12" x14ac:dyDescent="0.2">
      <c r="A53" s="4" t="s">
        <v>27</v>
      </c>
    </row>
  </sheetData>
  <mergeCells count="17">
    <mergeCell ref="A2:L2"/>
    <mergeCell ref="A4:L4"/>
    <mergeCell ref="A6:L6"/>
    <mergeCell ref="F11:K12"/>
    <mergeCell ref="F14:K15"/>
    <mergeCell ref="F29:K30"/>
    <mergeCell ref="I32:K33"/>
    <mergeCell ref="F17:K18"/>
    <mergeCell ref="I47:I48"/>
    <mergeCell ref="I50:J51"/>
    <mergeCell ref="I35:K36"/>
    <mergeCell ref="I38:K39"/>
    <mergeCell ref="I41:I42"/>
    <mergeCell ref="I44:I45"/>
    <mergeCell ref="F20:K21"/>
    <mergeCell ref="F23:K24"/>
    <mergeCell ref="F26:K27"/>
  </mergeCells>
  <dataValidations count="3">
    <dataValidation type="list" allowBlank="1" showInputMessage="1" showErrorMessage="1" sqref="I44:I45">
      <formula1>$H$42:$H$43</formula1>
    </dataValidation>
    <dataValidation type="list" allowBlank="1" showInputMessage="1" showErrorMessage="1" sqref="I47:I48">
      <formula1>$H$42:$H$43</formula1>
    </dataValidation>
    <dataValidation type="list" allowBlank="1" showInputMessage="1" showErrorMessage="1" sqref="I41:I42">
      <formula1>$H$42:$H$43</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activeCell="F18" sqref="F18"/>
    </sheetView>
  </sheetViews>
  <sheetFormatPr defaultColWidth="6.85546875" defaultRowHeight="11.25" customHeight="1" x14ac:dyDescent="0.2"/>
  <cols>
    <col min="1" max="3" width="6.85546875" style="29"/>
    <col min="4" max="4" width="8.85546875" style="29" customWidth="1"/>
    <col min="5" max="5" width="4.7109375" style="29" customWidth="1"/>
    <col min="6" max="6" width="13.5703125" style="29" customWidth="1"/>
    <col min="7" max="7" width="4.7109375" style="29" customWidth="1"/>
    <col min="8" max="8" width="13.5703125" style="29" customWidth="1"/>
    <col min="9" max="9" width="4.7109375" style="29" customWidth="1"/>
    <col min="10" max="10" width="13.5703125" style="29" customWidth="1"/>
    <col min="11" max="11" width="4.7109375" style="29" customWidth="1"/>
    <col min="12" max="12" width="5.42578125" style="29" customWidth="1"/>
    <col min="13" max="16384" width="6.85546875" style="29"/>
  </cols>
  <sheetData>
    <row r="1" spans="1:12" ht="22.5" customHeight="1" x14ac:dyDescent="0.2"/>
    <row r="2" spans="1:12" ht="22.5" customHeight="1" x14ac:dyDescent="0.2">
      <c r="A2" s="254" t="s">
        <v>97</v>
      </c>
      <c r="B2" s="254"/>
      <c r="C2" s="254"/>
      <c r="D2" s="254"/>
      <c r="E2" s="254"/>
      <c r="F2" s="254"/>
      <c r="G2" s="254"/>
      <c r="H2" s="254"/>
      <c r="I2" s="254"/>
      <c r="J2" s="254"/>
      <c r="K2" s="254"/>
      <c r="L2" s="66"/>
    </row>
    <row r="3" spans="1:12" ht="11.25" customHeight="1" x14ac:dyDescent="0.2">
      <c r="A3" s="153" t="s">
        <v>152</v>
      </c>
    </row>
    <row r="5" spans="1:12" ht="11.25" customHeight="1" x14ac:dyDescent="0.2">
      <c r="A5" s="29" t="s">
        <v>98</v>
      </c>
      <c r="D5" s="255">
        <f>'Page 1'!F11</f>
        <v>0</v>
      </c>
      <c r="E5" s="256"/>
      <c r="F5" s="256"/>
      <c r="G5" s="256"/>
      <c r="H5" s="256"/>
      <c r="I5" s="256"/>
      <c r="J5" s="257"/>
    </row>
    <row r="7" spans="1:12" ht="11.25" customHeight="1" x14ac:dyDescent="0.2">
      <c r="A7" s="29" t="s">
        <v>7</v>
      </c>
      <c r="D7" s="255">
        <f>'Page 1'!F17</f>
        <v>0</v>
      </c>
      <c r="E7" s="256"/>
      <c r="F7" s="256"/>
      <c r="G7" s="256"/>
      <c r="H7" s="256"/>
      <c r="I7" s="256"/>
      <c r="J7" s="257"/>
    </row>
    <row r="9" spans="1:12" ht="11.25" customHeight="1" x14ac:dyDescent="0.2">
      <c r="A9" s="29" t="s">
        <v>99</v>
      </c>
      <c r="E9" s="258">
        <f>'Page 1'!F14</f>
        <v>0</v>
      </c>
      <c r="F9" s="259"/>
      <c r="G9" s="29" t="s">
        <v>102</v>
      </c>
      <c r="J9" s="150">
        <f>'Page 1'!F20</f>
        <v>0</v>
      </c>
    </row>
    <row r="11" spans="1:12" ht="11.25" customHeight="1" x14ac:dyDescent="0.2">
      <c r="A11" s="29" t="s">
        <v>100</v>
      </c>
      <c r="E11" s="258">
        <f>IF('Page 5'!I5="P",'Page 5'!K9,'Page 4'!K56)</f>
        <v>0</v>
      </c>
      <c r="F11" s="259"/>
      <c r="G11" s="29" t="s">
        <v>101</v>
      </c>
      <c r="J11" s="155">
        <f>IF('Page 1'!I41="P",IF('Page 4'!I24="P",'Page 3'!J43,"Enter value"),E11)</f>
        <v>0</v>
      </c>
    </row>
    <row r="13" spans="1:12" ht="67.5" customHeight="1" x14ac:dyDescent="0.2">
      <c r="A13" s="260" t="s">
        <v>153</v>
      </c>
      <c r="B13" s="260"/>
      <c r="C13" s="260"/>
      <c r="D13" s="260"/>
      <c r="E13" s="260"/>
      <c r="F13" s="260"/>
      <c r="G13" s="260"/>
      <c r="H13" s="260"/>
      <c r="I13" s="260"/>
      <c r="J13" s="260"/>
      <c r="K13" s="260"/>
    </row>
    <row r="15" spans="1:12" ht="11.25" customHeight="1" x14ac:dyDescent="0.2">
      <c r="A15" s="260" t="s">
        <v>157</v>
      </c>
      <c r="B15" s="260"/>
      <c r="C15" s="67"/>
    </row>
    <row r="16" spans="1:12" ht="11.25" customHeight="1" x14ac:dyDescent="0.2">
      <c r="A16" s="260"/>
      <c r="B16" s="260"/>
      <c r="C16" s="67"/>
      <c r="D16" s="68"/>
      <c r="E16" s="68"/>
      <c r="F16" s="68"/>
      <c r="G16" s="68"/>
      <c r="I16" s="29" t="s">
        <v>103</v>
      </c>
      <c r="J16" s="68"/>
      <c r="K16" s="68"/>
    </row>
    <row r="19" spans="1:11" ht="11.25" customHeight="1" x14ac:dyDescent="0.2">
      <c r="A19" s="79" t="s">
        <v>104</v>
      </c>
      <c r="B19" s="76"/>
      <c r="C19" s="75"/>
      <c r="D19" s="75"/>
      <c r="E19" s="78"/>
      <c r="F19" s="75"/>
      <c r="G19" s="84"/>
      <c r="H19" s="75"/>
      <c r="I19" s="75"/>
      <c r="J19" s="75"/>
      <c r="K19" s="92"/>
    </row>
    <row r="20" spans="1:11" ht="11.25" customHeight="1" x14ac:dyDescent="0.2">
      <c r="A20" s="74"/>
      <c r="B20" s="76"/>
      <c r="C20" s="75"/>
      <c r="D20" s="81"/>
      <c r="E20" s="78"/>
      <c r="F20" s="84"/>
      <c r="G20" s="84"/>
      <c r="H20" s="84" t="s">
        <v>78</v>
      </c>
      <c r="I20" s="84"/>
      <c r="J20" s="240" t="s">
        <v>79</v>
      </c>
      <c r="K20" s="240"/>
    </row>
    <row r="21" spans="1:11" ht="11.25" customHeight="1" x14ac:dyDescent="0.2">
      <c r="A21" s="74"/>
      <c r="B21" s="76"/>
      <c r="C21" s="75"/>
      <c r="D21" s="78" t="s">
        <v>80</v>
      </c>
      <c r="E21" s="78"/>
      <c r="F21" s="84" t="s">
        <v>81</v>
      </c>
      <c r="G21" s="84"/>
      <c r="H21" s="84" t="s">
        <v>82</v>
      </c>
      <c r="I21" s="84"/>
      <c r="J21" s="240"/>
      <c r="K21" s="240"/>
    </row>
    <row r="22" spans="1:11" ht="11.25" customHeight="1" x14ac:dyDescent="0.2">
      <c r="A22" s="75"/>
      <c r="B22" s="75"/>
      <c r="C22" s="75"/>
      <c r="D22" s="75"/>
      <c r="E22" s="78"/>
      <c r="F22" s="78"/>
      <c r="G22" s="84"/>
      <c r="H22" s="75"/>
      <c r="I22" s="75"/>
      <c r="J22" s="81"/>
      <c r="K22" s="93"/>
    </row>
    <row r="23" spans="1:11" ht="11.25" customHeight="1" x14ac:dyDescent="0.2">
      <c r="A23" s="75" t="s">
        <v>83</v>
      </c>
      <c r="B23" s="75"/>
      <c r="C23" s="75"/>
      <c r="D23" s="241" t="e">
        <f>'Page 6'!D38</f>
        <v>#DIV/0!</v>
      </c>
      <c r="E23" s="89">
        <f>'Page 6'!E38</f>
        <v>65</v>
      </c>
      <c r="F23" s="236" t="e">
        <f>'Page 6'!F38</f>
        <v>#DIV/0!</v>
      </c>
      <c r="G23" s="89">
        <f>'Page 6'!G38</f>
        <v>69</v>
      </c>
      <c r="H23" s="234">
        <f>'Page 6'!H38</f>
        <v>0</v>
      </c>
      <c r="I23" s="89">
        <f>'Page 6'!I38</f>
        <v>73</v>
      </c>
      <c r="J23" s="236" t="e">
        <f>F23-H23</f>
        <v>#DIV/0!</v>
      </c>
      <c r="K23" s="89">
        <f>'Page 6'!K38</f>
        <v>77</v>
      </c>
    </row>
    <row r="24" spans="1:11" ht="11.25" customHeight="1" x14ac:dyDescent="0.2">
      <c r="A24" s="75" t="s">
        <v>90</v>
      </c>
      <c r="B24" s="75"/>
      <c r="C24" s="75"/>
      <c r="D24" s="242"/>
      <c r="E24" s="89"/>
      <c r="F24" s="233"/>
      <c r="G24" s="90"/>
      <c r="H24" s="235"/>
      <c r="I24" s="90"/>
      <c r="J24" s="233"/>
      <c r="K24" s="89"/>
    </row>
    <row r="25" spans="1:11" ht="11.25" customHeight="1" x14ac:dyDescent="0.2">
      <c r="A25" s="75"/>
      <c r="B25" s="75"/>
      <c r="C25" s="75"/>
      <c r="D25" s="87"/>
      <c r="E25" s="89"/>
      <c r="F25" s="86"/>
      <c r="G25" s="90"/>
      <c r="H25" s="83"/>
      <c r="I25" s="90"/>
      <c r="J25" s="83"/>
      <c r="K25" s="89"/>
    </row>
    <row r="26" spans="1:11" ht="11.25" customHeight="1" x14ac:dyDescent="0.2">
      <c r="A26" s="75" t="s">
        <v>85</v>
      </c>
      <c r="B26" s="75"/>
      <c r="C26" s="75"/>
      <c r="D26" s="262">
        <f>'Page 6'!D13</f>
        <v>0</v>
      </c>
      <c r="E26" s="89">
        <f>'Page 6'!E41</f>
        <v>66</v>
      </c>
      <c r="F26" s="236">
        <f>J11*D26</f>
        <v>0</v>
      </c>
      <c r="G26" s="89">
        <f>'Page 6'!G41</f>
        <v>70</v>
      </c>
      <c r="H26" s="234">
        <f>'Page 6'!H41</f>
        <v>0</v>
      </c>
      <c r="I26" s="89">
        <f>'Page 6'!I41</f>
        <v>74</v>
      </c>
      <c r="J26" s="236">
        <f>F26-H26</f>
        <v>0</v>
      </c>
      <c r="K26" s="89">
        <f>'Page 6'!K41</f>
        <v>78</v>
      </c>
    </row>
    <row r="27" spans="1:11" ht="11.25" customHeight="1" x14ac:dyDescent="0.2">
      <c r="A27" s="75" t="s">
        <v>90</v>
      </c>
      <c r="B27" s="75"/>
      <c r="C27" s="75"/>
      <c r="D27" s="263"/>
      <c r="E27" s="89"/>
      <c r="F27" s="233"/>
      <c r="G27" s="90"/>
      <c r="H27" s="235"/>
      <c r="I27" s="90"/>
      <c r="J27" s="233"/>
      <c r="K27" s="89"/>
    </row>
    <row r="28" spans="1:11" ht="11.25" customHeight="1" x14ac:dyDescent="0.2">
      <c r="A28" s="75"/>
      <c r="B28" s="75"/>
      <c r="C28" s="75"/>
      <c r="D28" s="77"/>
      <c r="E28" s="89"/>
      <c r="F28" s="86"/>
      <c r="G28" s="90"/>
      <c r="H28" s="83"/>
      <c r="I28" s="90"/>
      <c r="J28" s="83"/>
      <c r="K28" s="89"/>
    </row>
    <row r="29" spans="1:11" ht="11.25" customHeight="1" x14ac:dyDescent="0.2">
      <c r="A29" s="75" t="s">
        <v>105</v>
      </c>
      <c r="B29" s="75"/>
      <c r="C29" s="75"/>
      <c r="D29" s="108">
        <f>'Page 6'!D44</f>
        <v>0</v>
      </c>
      <c r="E29" s="89" t="str">
        <f>'Page 6'!E44</f>
        <v>67A</v>
      </c>
      <c r="F29" s="236">
        <f>'Page 6'!F44</f>
        <v>0</v>
      </c>
      <c r="G29" s="89">
        <f>'Page 6'!G44</f>
        <v>71</v>
      </c>
      <c r="H29" s="234">
        <f>'Page 6'!H44</f>
        <v>0</v>
      </c>
      <c r="I29" s="89">
        <f>'Page 6'!I44</f>
        <v>75</v>
      </c>
      <c r="J29" s="236">
        <f>F29-H29</f>
        <v>0</v>
      </c>
      <c r="K29" s="89">
        <f>'Page 6'!K44</f>
        <v>79</v>
      </c>
    </row>
    <row r="30" spans="1:11" ht="11.25" customHeight="1" x14ac:dyDescent="0.2">
      <c r="A30" s="75" t="s">
        <v>106</v>
      </c>
      <c r="B30" s="75"/>
      <c r="C30" s="75"/>
      <c r="D30" s="109">
        <f>'Page 6'!D45</f>
        <v>0</v>
      </c>
      <c r="E30" s="89" t="str">
        <f>'Page 6'!E45</f>
        <v>67B</v>
      </c>
      <c r="F30" s="233"/>
      <c r="G30" s="90"/>
      <c r="H30" s="235"/>
      <c r="I30" s="90"/>
      <c r="J30" s="233"/>
      <c r="K30" s="89"/>
    </row>
    <row r="31" spans="1:11" ht="11.25" customHeight="1" x14ac:dyDescent="0.2">
      <c r="A31" s="75" t="s">
        <v>107</v>
      </c>
      <c r="B31" s="75"/>
      <c r="C31" s="75"/>
      <c r="D31" s="109">
        <f>'Page 6'!D46</f>
        <v>0</v>
      </c>
      <c r="E31" s="89" t="str">
        <f>'Page 6'!E46</f>
        <v>67C</v>
      </c>
      <c r="F31" s="86"/>
      <c r="G31" s="90"/>
      <c r="H31" s="83"/>
      <c r="I31" s="90"/>
      <c r="J31" s="83"/>
      <c r="K31" s="89"/>
    </row>
    <row r="32" spans="1:11" ht="11.25" customHeight="1" x14ac:dyDescent="0.2">
      <c r="A32" s="75" t="s">
        <v>150</v>
      </c>
      <c r="B32" s="75"/>
      <c r="C32" s="75"/>
      <c r="D32" s="109">
        <f>'Page 6'!D47</f>
        <v>0</v>
      </c>
      <c r="E32" s="89" t="str">
        <f>'Page 6'!E47</f>
        <v>67D</v>
      </c>
      <c r="F32" s="86"/>
      <c r="G32" s="90"/>
      <c r="H32" s="83"/>
      <c r="I32" s="90"/>
      <c r="J32" s="83"/>
      <c r="K32" s="89"/>
    </row>
    <row r="33" spans="1:11" ht="11.25" customHeight="1" x14ac:dyDescent="0.2">
      <c r="A33" s="75"/>
      <c r="B33" s="75"/>
      <c r="C33" s="75"/>
      <c r="D33" s="77"/>
      <c r="E33" s="89"/>
      <c r="F33" s="86"/>
      <c r="G33" s="90"/>
      <c r="H33" s="83"/>
      <c r="I33" s="90"/>
      <c r="J33" s="83"/>
      <c r="K33" s="89"/>
    </row>
    <row r="34" spans="1:11" ht="11.25" customHeight="1" x14ac:dyDescent="0.2">
      <c r="A34" s="75" t="s">
        <v>89</v>
      </c>
      <c r="B34" s="75"/>
      <c r="C34" s="75"/>
      <c r="D34" s="238">
        <f>Data!D2</f>
        <v>0.14299999999999999</v>
      </c>
      <c r="E34" s="89">
        <f>'Page 6'!E49</f>
        <v>68</v>
      </c>
      <c r="F34" s="236">
        <f>'Page 6'!F49</f>
        <v>0</v>
      </c>
      <c r="G34" s="89">
        <f>'Page 6'!G49</f>
        <v>72</v>
      </c>
      <c r="H34" s="234">
        <f>'Page 6'!H49</f>
        <v>0</v>
      </c>
      <c r="I34" s="89">
        <f>'Page 6'!I49</f>
        <v>76</v>
      </c>
      <c r="J34" s="236">
        <f>F34-H34</f>
        <v>0</v>
      </c>
      <c r="K34" s="89">
        <f>'Page 6'!K49</f>
        <v>80</v>
      </c>
    </row>
    <row r="35" spans="1:11" ht="11.25" customHeight="1" x14ac:dyDescent="0.2">
      <c r="A35" s="75" t="s">
        <v>90</v>
      </c>
      <c r="B35" s="75"/>
      <c r="C35" s="75"/>
      <c r="D35" s="239"/>
      <c r="E35" s="78"/>
      <c r="F35" s="233"/>
      <c r="G35" s="91"/>
      <c r="H35" s="235"/>
      <c r="I35" s="91"/>
      <c r="J35" s="233"/>
      <c r="K35" s="89"/>
    </row>
    <row r="36" spans="1:11" ht="11.25" customHeight="1" x14ac:dyDescent="0.2">
      <c r="A36" s="75"/>
      <c r="B36" s="75"/>
      <c r="C36" s="75"/>
      <c r="D36" s="75"/>
      <c r="E36" s="78"/>
      <c r="F36" s="85"/>
      <c r="G36" s="82"/>
      <c r="H36" s="88"/>
      <c r="I36" s="88"/>
      <c r="J36" s="88"/>
      <c r="K36" s="89"/>
    </row>
    <row r="37" spans="1:11" ht="11.25" customHeight="1" x14ac:dyDescent="0.2">
      <c r="A37" s="75" t="s">
        <v>91</v>
      </c>
      <c r="B37" s="75"/>
      <c r="C37" s="75"/>
      <c r="D37" s="75"/>
      <c r="E37" s="78"/>
      <c r="F37" s="85"/>
      <c r="G37" s="82"/>
      <c r="H37" s="85"/>
      <c r="I37" s="88"/>
      <c r="J37" s="236" t="e">
        <f>J23+J26+J29+J34</f>
        <v>#DIV/0!</v>
      </c>
      <c r="K37" s="89">
        <f>'Page 6'!K52</f>
        <v>81</v>
      </c>
    </row>
    <row r="38" spans="1:11" ht="11.25" customHeight="1" x14ac:dyDescent="0.2">
      <c r="A38" s="75"/>
      <c r="B38" s="75"/>
      <c r="C38" s="75"/>
      <c r="D38" s="75"/>
      <c r="E38" s="78"/>
      <c r="F38" s="85"/>
      <c r="G38" s="82"/>
      <c r="H38" s="88"/>
      <c r="I38" s="88"/>
      <c r="J38" s="233"/>
      <c r="K38" s="89"/>
    </row>
    <row r="39" spans="1:11" ht="11.25" customHeight="1" x14ac:dyDescent="0.2">
      <c r="A39" s="104"/>
      <c r="B39" s="104"/>
      <c r="C39" s="104"/>
      <c r="D39" s="104"/>
      <c r="E39" s="104"/>
      <c r="F39" s="104"/>
      <c r="G39" s="104"/>
      <c r="H39" s="104"/>
      <c r="I39" s="104"/>
      <c r="J39" s="104"/>
      <c r="K39" s="104"/>
    </row>
    <row r="40" spans="1:11" ht="11.25" customHeight="1" x14ac:dyDescent="0.2">
      <c r="A40" s="80" t="s">
        <v>155</v>
      </c>
      <c r="B40" s="104"/>
      <c r="C40" s="104"/>
      <c r="D40" s="104"/>
      <c r="E40" s="104"/>
      <c r="F40" s="104"/>
      <c r="G40" s="104"/>
      <c r="H40" s="104"/>
      <c r="I40" s="104"/>
      <c r="J40" s="104"/>
      <c r="K40" s="104"/>
    </row>
    <row r="41" spans="1:11" ht="33.75" customHeight="1" x14ac:dyDescent="0.2">
      <c r="A41" s="214" t="s">
        <v>154</v>
      </c>
      <c r="B41" s="214"/>
      <c r="C41" s="214"/>
      <c r="D41" s="214"/>
      <c r="E41" s="214"/>
      <c r="F41" s="214"/>
      <c r="G41" s="214"/>
      <c r="H41" s="214"/>
      <c r="I41" s="214"/>
      <c r="J41" s="214"/>
      <c r="K41" s="214"/>
    </row>
    <row r="42" spans="1:11" ht="11.25" customHeight="1" x14ac:dyDescent="0.2">
      <c r="A42" s="77"/>
      <c r="B42" s="104"/>
      <c r="C42" s="104"/>
      <c r="D42" s="104"/>
      <c r="E42" s="104"/>
      <c r="F42" s="104"/>
      <c r="G42" s="104"/>
      <c r="H42" s="104"/>
      <c r="I42" s="104"/>
      <c r="J42" s="104"/>
      <c r="K42" s="104"/>
    </row>
    <row r="43" spans="1:11" ht="11.25" customHeight="1" x14ac:dyDescent="0.2">
      <c r="A43" s="77"/>
      <c r="B43" s="104"/>
      <c r="C43" s="104"/>
      <c r="D43" s="104"/>
      <c r="E43" s="104"/>
      <c r="F43" s="104"/>
      <c r="G43" s="104"/>
      <c r="H43" s="104"/>
      <c r="I43" s="104"/>
      <c r="J43" s="104"/>
      <c r="K43" s="104"/>
    </row>
    <row r="44" spans="1:11" ht="11.25" customHeight="1" x14ac:dyDescent="0.2">
      <c r="A44" s="77" t="s">
        <v>156</v>
      </c>
      <c r="B44" s="104"/>
      <c r="C44" s="104"/>
      <c r="D44" s="94"/>
      <c r="E44" s="94"/>
      <c r="F44" s="94"/>
      <c r="G44" s="94"/>
      <c r="H44" s="104"/>
      <c r="I44" s="73" t="s">
        <v>103</v>
      </c>
      <c r="J44" s="94"/>
      <c r="K44" s="94"/>
    </row>
    <row r="47" spans="1:11" ht="22.5" customHeight="1" x14ac:dyDescent="0.2">
      <c r="A47" s="261" t="s">
        <v>138</v>
      </c>
      <c r="B47" s="261"/>
      <c r="C47" s="261"/>
      <c r="D47" s="261"/>
      <c r="E47" s="261"/>
      <c r="F47" s="261"/>
      <c r="G47" s="261"/>
      <c r="H47" s="261"/>
      <c r="I47" s="261"/>
      <c r="J47" s="261"/>
      <c r="K47" s="261"/>
    </row>
  </sheetData>
  <mergeCells count="26">
    <mergeCell ref="A2:K2"/>
    <mergeCell ref="D5:J5"/>
    <mergeCell ref="D7:J7"/>
    <mergeCell ref="E9:F9"/>
    <mergeCell ref="E11:F11"/>
    <mergeCell ref="J20:K21"/>
    <mergeCell ref="D23:D24"/>
    <mergeCell ref="F23:F24"/>
    <mergeCell ref="H23:H24"/>
    <mergeCell ref="J23:J24"/>
    <mergeCell ref="A47:K47"/>
    <mergeCell ref="A13:K13"/>
    <mergeCell ref="D34:D35"/>
    <mergeCell ref="F34:F35"/>
    <mergeCell ref="H34:H35"/>
    <mergeCell ref="J34:J35"/>
    <mergeCell ref="J37:J38"/>
    <mergeCell ref="A41:K41"/>
    <mergeCell ref="D26:D27"/>
    <mergeCell ref="F26:F27"/>
    <mergeCell ref="H26:H27"/>
    <mergeCell ref="J26:J27"/>
    <mergeCell ref="F29:F30"/>
    <mergeCell ref="H29:H30"/>
    <mergeCell ref="J29:J30"/>
    <mergeCell ref="A15:B16"/>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CE7A7C23-36C4-401C-8C59-58D223247BEF}">
            <xm:f>'Page 5'!$I$5=""</xm:f>
            <x14:dxf>
              <fill>
                <patternFill>
                  <bgColor rgb="FFDAEEF3"/>
                </patternFill>
              </fill>
            </x14:dxf>
          </x14:cfRule>
          <x14:cfRule type="expression" priority="2" id="{99FA68B9-D138-4C9B-AC5F-99B1BF21AE7F}">
            <xm:f>'Page 5'!$I$5="P"</xm:f>
            <x14:dxf/>
          </x14:cfRule>
          <xm:sqref>J11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7" sqref="B7"/>
    </sheetView>
  </sheetViews>
  <sheetFormatPr defaultColWidth="11.7109375" defaultRowHeight="14.25" x14ac:dyDescent="0.2"/>
  <cols>
    <col min="1" max="16384" width="11.7109375" style="28"/>
  </cols>
  <sheetData>
    <row r="1" spans="1:4" x14ac:dyDescent="0.2">
      <c r="A1" s="104"/>
      <c r="B1" s="104" t="s">
        <v>110</v>
      </c>
      <c r="C1" s="106" t="s">
        <v>111</v>
      </c>
      <c r="D1" s="106" t="s">
        <v>112</v>
      </c>
    </row>
    <row r="2" spans="1:4" x14ac:dyDescent="0.2">
      <c r="A2" s="105" t="s">
        <v>113</v>
      </c>
      <c r="B2" s="104"/>
      <c r="C2" s="106">
        <v>0.05</v>
      </c>
      <c r="D2" s="106">
        <v>0.14299999999999999</v>
      </c>
    </row>
    <row r="3" spans="1:4" x14ac:dyDescent="0.2">
      <c r="A3" s="105"/>
      <c r="B3" s="104">
        <v>15432</v>
      </c>
      <c r="C3" s="106">
        <v>5.6000000000000001E-2</v>
      </c>
      <c r="D3" s="104"/>
    </row>
    <row r="4" spans="1:4" x14ac:dyDescent="0.2">
      <c r="A4" s="104"/>
      <c r="B4" s="104">
        <v>21478</v>
      </c>
      <c r="C4" s="106">
        <v>7.0999999999999994E-2</v>
      </c>
      <c r="D4" s="104"/>
    </row>
    <row r="5" spans="1:4" x14ac:dyDescent="0.2">
      <c r="A5" s="104"/>
      <c r="B5" s="104">
        <v>26824</v>
      </c>
      <c r="C5" s="106">
        <v>9.2999999999999999E-2</v>
      </c>
      <c r="D5" s="104"/>
    </row>
    <row r="6" spans="1:4" x14ac:dyDescent="0.2">
      <c r="A6" s="104"/>
      <c r="B6" s="104">
        <v>47846</v>
      </c>
      <c r="C6" s="106">
        <v>0.125</v>
      </c>
      <c r="D6" s="104"/>
    </row>
    <row r="7" spans="1:4" x14ac:dyDescent="0.2">
      <c r="A7" s="104"/>
      <c r="B7" s="104">
        <v>70631</v>
      </c>
      <c r="C7" s="106">
        <v>0.13500000000000001</v>
      </c>
      <c r="D7" s="104"/>
    </row>
    <row r="8" spans="1:4" x14ac:dyDescent="0.2">
      <c r="A8" s="104"/>
      <c r="B8" s="104">
        <v>111377</v>
      </c>
      <c r="C8" s="106">
        <v>0.14499999999999999</v>
      </c>
      <c r="D8" s="104"/>
    </row>
  </sheetData>
  <pageMargins left="0.82677165354330717" right="0.82677165354330717" top="0.5118110236220472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Normal="100" workbookViewId="0">
      <selection activeCell="H31" sqref="H31:H32"/>
    </sheetView>
  </sheetViews>
  <sheetFormatPr defaultColWidth="6.85546875" defaultRowHeight="11.25" x14ac:dyDescent="0.2"/>
  <cols>
    <col min="1" max="6" width="6.85546875" style="1"/>
    <col min="7" max="7" width="2.7109375" style="1" customWidth="1"/>
    <col min="8" max="8" width="15" style="1" customWidth="1"/>
    <col min="9" max="9" width="5.42578125" style="1" customWidth="1"/>
    <col min="10" max="10" width="4.140625" style="1" customWidth="1"/>
    <col min="11" max="11" width="15" style="1" customWidth="1"/>
    <col min="12" max="12" width="5.42578125" style="9" customWidth="1"/>
    <col min="13" max="16384" width="6.85546875" style="1"/>
  </cols>
  <sheetData>
    <row r="1" spans="1:12" ht="22.5" customHeight="1" x14ac:dyDescent="0.2"/>
    <row r="2" spans="1:12" x14ac:dyDescent="0.2">
      <c r="A2" s="16" t="s">
        <v>28</v>
      </c>
    </row>
    <row r="4" spans="1:12" ht="22.5" customHeight="1" x14ac:dyDescent="0.2">
      <c r="A4" s="183" t="s">
        <v>165</v>
      </c>
      <c r="B4" s="183"/>
      <c r="C4" s="183"/>
      <c r="D4" s="183"/>
      <c r="E4" s="183"/>
      <c r="F4" s="183"/>
      <c r="G4" s="183"/>
      <c r="H4" s="183"/>
      <c r="I4" s="183"/>
      <c r="J4" s="183"/>
      <c r="K4" s="183"/>
      <c r="L4" s="183"/>
    </row>
    <row r="6" spans="1:12" ht="11.25" customHeight="1" x14ac:dyDescent="0.2">
      <c r="A6" s="4" t="s">
        <v>29</v>
      </c>
      <c r="F6" s="13"/>
      <c r="G6" s="17"/>
      <c r="H6" s="189"/>
      <c r="I6" s="9">
        <v>1</v>
      </c>
      <c r="J6" s="14"/>
      <c r="K6" s="189"/>
      <c r="L6" s="9" t="s">
        <v>33</v>
      </c>
    </row>
    <row r="7" spans="1:12" ht="11.25" customHeight="1" x14ac:dyDescent="0.2">
      <c r="F7" s="13"/>
      <c r="G7" s="17"/>
      <c r="H7" s="190"/>
      <c r="I7" s="9"/>
      <c r="J7" s="15"/>
      <c r="K7" s="190"/>
    </row>
    <row r="8" spans="1:12" x14ac:dyDescent="0.2">
      <c r="G8" s="10"/>
      <c r="H8" s="10"/>
      <c r="I8" s="9"/>
    </row>
    <row r="9" spans="1:12" ht="11.25" customHeight="1" x14ac:dyDescent="0.2">
      <c r="A9" s="184" t="s">
        <v>30</v>
      </c>
      <c r="B9" s="184"/>
      <c r="C9" s="184"/>
      <c r="D9" s="184"/>
      <c r="E9" s="184"/>
      <c r="F9" s="184"/>
      <c r="G9" s="11"/>
      <c r="H9" s="185"/>
      <c r="I9" s="9">
        <v>2</v>
      </c>
      <c r="J9" s="11"/>
      <c r="K9" s="185"/>
      <c r="L9" s="9" t="s">
        <v>34</v>
      </c>
    </row>
    <row r="10" spans="1:12" x14ac:dyDescent="0.2">
      <c r="A10" s="184"/>
      <c r="B10" s="184"/>
      <c r="C10" s="184"/>
      <c r="D10" s="184"/>
      <c r="E10" s="184"/>
      <c r="F10" s="184"/>
      <c r="G10" s="11"/>
      <c r="H10" s="186"/>
      <c r="I10" s="9"/>
      <c r="J10" s="11"/>
      <c r="K10" s="186"/>
    </row>
    <row r="11" spans="1:12" x14ac:dyDescent="0.2">
      <c r="A11" s="184"/>
      <c r="B11" s="184"/>
      <c r="C11" s="184"/>
      <c r="D11" s="184"/>
      <c r="E11" s="184"/>
      <c r="F11" s="184"/>
      <c r="G11" s="10"/>
      <c r="H11" s="10"/>
      <c r="I11" s="9"/>
    </row>
    <row r="12" spans="1:12" x14ac:dyDescent="0.2">
      <c r="G12" s="10"/>
      <c r="H12" s="10"/>
      <c r="I12" s="9"/>
    </row>
    <row r="13" spans="1:12" ht="11.25" customHeight="1" x14ac:dyDescent="0.2">
      <c r="A13" s="184" t="s">
        <v>31</v>
      </c>
      <c r="B13" s="184"/>
      <c r="C13" s="184"/>
      <c r="D13" s="184"/>
      <c r="E13" s="184"/>
      <c r="F13" s="193"/>
      <c r="G13" s="11"/>
      <c r="H13" s="185"/>
      <c r="I13" s="9">
        <v>3</v>
      </c>
      <c r="J13" s="11"/>
      <c r="K13" s="185"/>
      <c r="L13" s="9" t="s">
        <v>35</v>
      </c>
    </row>
    <row r="14" spans="1:12" x14ac:dyDescent="0.2">
      <c r="A14" s="184"/>
      <c r="B14" s="184"/>
      <c r="C14" s="184"/>
      <c r="D14" s="184"/>
      <c r="E14" s="184"/>
      <c r="F14" s="193"/>
      <c r="G14" s="11"/>
      <c r="H14" s="186"/>
      <c r="I14" s="9"/>
      <c r="J14" s="11"/>
      <c r="K14" s="186"/>
    </row>
    <row r="15" spans="1:12" x14ac:dyDescent="0.2">
      <c r="G15" s="10"/>
      <c r="H15" s="10"/>
      <c r="I15" s="9"/>
    </row>
    <row r="16" spans="1:12" ht="11.25" customHeight="1" x14ac:dyDescent="0.2">
      <c r="A16" s="184" t="s">
        <v>32</v>
      </c>
      <c r="B16" s="184"/>
      <c r="C16" s="184"/>
      <c r="D16" s="184"/>
      <c r="E16" s="184"/>
      <c r="F16" s="184"/>
      <c r="G16" s="11"/>
      <c r="H16" s="187">
        <f>H9-H13</f>
        <v>0</v>
      </c>
      <c r="I16" s="9">
        <v>4</v>
      </c>
      <c r="J16" s="11"/>
      <c r="K16" s="187">
        <f>K9-K13</f>
        <v>0</v>
      </c>
      <c r="L16" s="9" t="s">
        <v>36</v>
      </c>
    </row>
    <row r="17" spans="1:12" x14ac:dyDescent="0.2">
      <c r="A17" s="184"/>
      <c r="B17" s="184"/>
      <c r="C17" s="184"/>
      <c r="D17" s="184"/>
      <c r="E17" s="184"/>
      <c r="F17" s="184"/>
      <c r="G17" s="11"/>
      <c r="H17" s="188"/>
      <c r="I17" s="9"/>
      <c r="J17" s="11"/>
      <c r="K17" s="188"/>
    </row>
    <row r="18" spans="1:12" x14ac:dyDescent="0.2">
      <c r="A18" s="184"/>
      <c r="B18" s="184"/>
      <c r="C18" s="184"/>
      <c r="D18" s="184"/>
      <c r="E18" s="184"/>
      <c r="F18" s="184"/>
      <c r="G18" s="10"/>
      <c r="H18" s="10"/>
      <c r="I18" s="9"/>
    </row>
    <row r="19" spans="1:12" x14ac:dyDescent="0.2">
      <c r="G19" s="10"/>
      <c r="H19" s="10"/>
      <c r="I19" s="9"/>
    </row>
    <row r="20" spans="1:12" x14ac:dyDescent="0.2">
      <c r="A20" s="4" t="s">
        <v>39</v>
      </c>
      <c r="F20" s="11"/>
      <c r="G20" s="11"/>
      <c r="H20" s="191" t="e">
        <f>H16/H9</f>
        <v>#DIV/0!</v>
      </c>
      <c r="I20" s="9">
        <v>5</v>
      </c>
      <c r="J20" s="11"/>
      <c r="K20" s="191">
        <f>IF(ISERROR(K16/K9)=TRUE,,K16/K9)</f>
        <v>0</v>
      </c>
      <c r="L20" s="9" t="s">
        <v>37</v>
      </c>
    </row>
    <row r="21" spans="1:12" x14ac:dyDescent="0.2">
      <c r="F21" s="11"/>
      <c r="G21" s="11"/>
      <c r="H21" s="192"/>
      <c r="I21" s="9"/>
      <c r="J21" s="11"/>
      <c r="K21" s="192"/>
    </row>
    <row r="23" spans="1:12" x14ac:dyDescent="0.2">
      <c r="A23" s="8" t="s">
        <v>38</v>
      </c>
    </row>
    <row r="25" spans="1:12" ht="22.5" customHeight="1" x14ac:dyDescent="0.2">
      <c r="A25" s="183" t="s">
        <v>166</v>
      </c>
      <c r="B25" s="183"/>
      <c r="C25" s="183"/>
      <c r="D25" s="183"/>
      <c r="E25" s="183"/>
      <c r="F25" s="183"/>
      <c r="G25" s="183"/>
      <c r="H25" s="183"/>
      <c r="I25" s="183"/>
      <c r="J25" s="183"/>
      <c r="K25" s="183"/>
      <c r="L25" s="183"/>
    </row>
    <row r="27" spans="1:12" ht="45" customHeight="1" x14ac:dyDescent="0.2">
      <c r="A27" s="183" t="s">
        <v>216</v>
      </c>
      <c r="B27" s="183"/>
      <c r="C27" s="183"/>
      <c r="D27" s="183"/>
      <c r="E27" s="183"/>
      <c r="F27" s="183"/>
      <c r="G27" s="183"/>
      <c r="H27" s="183"/>
      <c r="I27" s="183"/>
      <c r="J27" s="183"/>
      <c r="K27" s="183"/>
      <c r="L27" s="183"/>
    </row>
    <row r="29" spans="1:12" x14ac:dyDescent="0.2">
      <c r="A29" s="16" t="s">
        <v>40</v>
      </c>
    </row>
    <row r="31" spans="1:12" ht="11.25" customHeight="1" x14ac:dyDescent="0.2">
      <c r="A31" s="4" t="s">
        <v>29</v>
      </c>
      <c r="F31" s="13"/>
      <c r="G31" s="17"/>
      <c r="H31" s="189"/>
      <c r="I31" s="9">
        <v>6</v>
      </c>
      <c r="J31" s="14"/>
      <c r="K31" s="189"/>
      <c r="L31" s="9" t="s">
        <v>41</v>
      </c>
    </row>
    <row r="32" spans="1:12" ht="11.25" customHeight="1" x14ac:dyDescent="0.2">
      <c r="F32" s="13"/>
      <c r="G32" s="17"/>
      <c r="H32" s="190"/>
      <c r="I32" s="9"/>
      <c r="J32" s="15"/>
      <c r="K32" s="190"/>
    </row>
    <row r="33" spans="1:12" x14ac:dyDescent="0.2">
      <c r="G33" s="10"/>
      <c r="H33" s="10"/>
    </row>
    <row r="34" spans="1:12" ht="11.25" customHeight="1" x14ac:dyDescent="0.2">
      <c r="A34" s="184" t="s">
        <v>167</v>
      </c>
      <c r="B34" s="184"/>
      <c r="C34" s="184"/>
      <c r="D34" s="184"/>
      <c r="E34" s="184"/>
      <c r="F34" s="184"/>
      <c r="G34" s="11"/>
      <c r="H34" s="185"/>
      <c r="I34" s="9">
        <v>7</v>
      </c>
      <c r="J34" s="11"/>
      <c r="K34" s="185"/>
      <c r="L34" s="9" t="s">
        <v>42</v>
      </c>
    </row>
    <row r="35" spans="1:12" x14ac:dyDescent="0.2">
      <c r="A35" s="184"/>
      <c r="B35" s="184"/>
      <c r="C35" s="184"/>
      <c r="D35" s="184"/>
      <c r="E35" s="184"/>
      <c r="F35" s="184"/>
      <c r="G35" s="11"/>
      <c r="H35" s="186"/>
      <c r="I35" s="9"/>
      <c r="J35" s="11"/>
      <c r="K35" s="186"/>
    </row>
    <row r="36" spans="1:12" x14ac:dyDescent="0.2">
      <c r="A36" s="184"/>
      <c r="B36" s="184"/>
      <c r="C36" s="184"/>
      <c r="D36" s="184"/>
      <c r="E36" s="184"/>
      <c r="F36" s="184"/>
      <c r="G36" s="10"/>
      <c r="H36" s="10"/>
    </row>
    <row r="37" spans="1:12" x14ac:dyDescent="0.2">
      <c r="A37" s="184"/>
      <c r="B37" s="184"/>
      <c r="C37" s="184"/>
      <c r="D37" s="184"/>
      <c r="E37" s="184"/>
      <c r="F37" s="184"/>
      <c r="G37" s="10"/>
      <c r="H37" s="10"/>
    </row>
    <row r="38" spans="1:12" x14ac:dyDescent="0.2">
      <c r="G38" s="10"/>
      <c r="H38" s="10"/>
    </row>
    <row r="39" spans="1:12" x14ac:dyDescent="0.2">
      <c r="A39" s="4" t="s">
        <v>44</v>
      </c>
      <c r="G39" s="11"/>
      <c r="H39" s="187" t="e">
        <f>H34*H20</f>
        <v>#DIV/0!</v>
      </c>
      <c r="I39" s="9">
        <v>8</v>
      </c>
      <c r="J39" s="11"/>
      <c r="K39" s="187">
        <f>K34*K20</f>
        <v>0</v>
      </c>
      <c r="L39" s="9" t="s">
        <v>43</v>
      </c>
    </row>
    <row r="40" spans="1:12" x14ac:dyDescent="0.2">
      <c r="G40" s="11"/>
      <c r="H40" s="188"/>
      <c r="I40" s="9"/>
      <c r="J40" s="11"/>
      <c r="K40" s="188"/>
    </row>
    <row r="42" spans="1:12" x14ac:dyDescent="0.2">
      <c r="A42" s="4" t="s">
        <v>168</v>
      </c>
      <c r="J42" s="194" t="e">
        <f>H39+K39</f>
        <v>#DIV/0!</v>
      </c>
      <c r="K42" s="164"/>
      <c r="L42" s="9">
        <v>9</v>
      </c>
    </row>
    <row r="43" spans="1:12" x14ac:dyDescent="0.2">
      <c r="J43" s="165"/>
      <c r="K43" s="167"/>
    </row>
    <row r="45" spans="1:12" x14ac:dyDescent="0.2">
      <c r="A45" s="73" t="s">
        <v>217</v>
      </c>
      <c r="J45" s="194" t="e">
        <f>'Page 7'!J25</f>
        <v>#DIV/0!</v>
      </c>
      <c r="K45" s="164"/>
      <c r="L45" s="9">
        <v>10</v>
      </c>
    </row>
    <row r="46" spans="1:12" x14ac:dyDescent="0.2">
      <c r="J46" s="165"/>
      <c r="K46" s="167"/>
    </row>
    <row r="48" spans="1:12" x14ac:dyDescent="0.2">
      <c r="A48" s="4" t="s">
        <v>147</v>
      </c>
      <c r="J48" s="194" t="e">
        <f>J42+J45</f>
        <v>#DIV/0!</v>
      </c>
      <c r="K48" s="164"/>
      <c r="L48" s="9">
        <v>11</v>
      </c>
    </row>
    <row r="49" spans="1:12" x14ac:dyDescent="0.2">
      <c r="J49" s="165"/>
      <c r="K49" s="167"/>
    </row>
    <row r="51" spans="1:12" x14ac:dyDescent="0.2">
      <c r="A51" s="16" t="s">
        <v>132</v>
      </c>
    </row>
    <row r="53" spans="1:12" x14ac:dyDescent="0.2">
      <c r="A53" s="184" t="s">
        <v>46</v>
      </c>
      <c r="B53" s="184"/>
      <c r="C53" s="184"/>
      <c r="D53" s="184"/>
      <c r="E53" s="184"/>
      <c r="F53" s="184"/>
      <c r="G53" s="11"/>
      <c r="H53" s="185"/>
      <c r="I53" s="9">
        <v>12</v>
      </c>
      <c r="K53" s="185"/>
      <c r="L53" s="9" t="s">
        <v>45</v>
      </c>
    </row>
    <row r="54" spans="1:12" x14ac:dyDescent="0.2">
      <c r="A54" s="184"/>
      <c r="B54" s="184"/>
      <c r="C54" s="184"/>
      <c r="D54" s="184"/>
      <c r="E54" s="184"/>
      <c r="F54" s="184"/>
      <c r="G54" s="11"/>
      <c r="H54" s="186"/>
      <c r="K54" s="186"/>
    </row>
    <row r="55" spans="1:12" x14ac:dyDescent="0.2">
      <c r="A55" s="184"/>
      <c r="B55" s="184"/>
      <c r="C55" s="184"/>
      <c r="D55" s="184"/>
      <c r="E55" s="184"/>
      <c r="F55" s="184"/>
      <c r="G55" s="10"/>
      <c r="H55" s="10"/>
    </row>
    <row r="56" spans="1:12" x14ac:dyDescent="0.2">
      <c r="A56" s="184"/>
      <c r="B56" s="184"/>
      <c r="C56" s="184"/>
      <c r="D56" s="184"/>
      <c r="E56" s="184"/>
      <c r="F56" s="184"/>
      <c r="G56" s="10"/>
      <c r="H56" s="10"/>
    </row>
    <row r="57" spans="1:12" x14ac:dyDescent="0.2">
      <c r="G57" s="10"/>
      <c r="H57" s="10"/>
    </row>
    <row r="58" spans="1:12" x14ac:dyDescent="0.2">
      <c r="A58" s="184" t="s">
        <v>47</v>
      </c>
      <c r="B58" s="184"/>
      <c r="C58" s="184"/>
      <c r="D58" s="184"/>
      <c r="E58" s="184"/>
      <c r="F58" s="184"/>
      <c r="G58" s="11"/>
      <c r="H58" s="187" t="e">
        <f>H53*' Page 2'!H20</f>
        <v>#DIV/0!</v>
      </c>
      <c r="I58" s="9">
        <v>13</v>
      </c>
      <c r="J58" s="4"/>
      <c r="K58" s="187">
        <f>K53*' Page 2'!K20</f>
        <v>0</v>
      </c>
      <c r="L58" s="9" t="s">
        <v>48</v>
      </c>
    </row>
    <row r="59" spans="1:12" x14ac:dyDescent="0.2">
      <c r="A59" s="184"/>
      <c r="B59" s="184"/>
      <c r="C59" s="184"/>
      <c r="D59" s="184"/>
      <c r="E59" s="184"/>
      <c r="F59" s="184"/>
      <c r="G59" s="11"/>
      <c r="H59" s="188"/>
      <c r="I59" s="4"/>
      <c r="J59" s="4"/>
      <c r="K59" s="188"/>
    </row>
    <row r="60" spans="1:12" x14ac:dyDescent="0.2">
      <c r="A60" s="184"/>
      <c r="B60" s="184"/>
      <c r="C60" s="184"/>
      <c r="D60" s="184"/>
      <c r="E60" s="184"/>
      <c r="F60" s="184"/>
      <c r="G60" s="10"/>
      <c r="H60" s="10"/>
    </row>
  </sheetData>
  <mergeCells count="32">
    <mergeCell ref="H39:H40"/>
    <mergeCell ref="K39:K40"/>
    <mergeCell ref="J42:K43"/>
    <mergeCell ref="J45:K46"/>
    <mergeCell ref="J48:K49"/>
    <mergeCell ref="H6:H7"/>
    <mergeCell ref="H9:H10"/>
    <mergeCell ref="H13:H14"/>
    <mergeCell ref="H16:H17"/>
    <mergeCell ref="H20:H21"/>
    <mergeCell ref="A16:F18"/>
    <mergeCell ref="K31:K32"/>
    <mergeCell ref="K34:K35"/>
    <mergeCell ref="A34:F37"/>
    <mergeCell ref="H31:H32"/>
    <mergeCell ref="H34:H35"/>
    <mergeCell ref="A4:L4"/>
    <mergeCell ref="A9:F11"/>
    <mergeCell ref="K53:K54"/>
    <mergeCell ref="A53:F56"/>
    <mergeCell ref="A58:F60"/>
    <mergeCell ref="K58:K59"/>
    <mergeCell ref="H53:H54"/>
    <mergeCell ref="H58:H59"/>
    <mergeCell ref="K6:K7"/>
    <mergeCell ref="K9:K10"/>
    <mergeCell ref="A25:L25"/>
    <mergeCell ref="A27:L27"/>
    <mergeCell ref="K20:K21"/>
    <mergeCell ref="K13:K14"/>
    <mergeCell ref="K16:K17"/>
    <mergeCell ref="A13:F14"/>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zoomScaleNormal="100" workbookViewId="0">
      <selection activeCell="J43" sqref="J43:K44"/>
    </sheetView>
  </sheetViews>
  <sheetFormatPr defaultColWidth="6.85546875" defaultRowHeight="11.25" x14ac:dyDescent="0.2"/>
  <cols>
    <col min="1" max="6" width="6.85546875" style="1"/>
    <col min="7" max="7" width="2.7109375" style="1" customWidth="1"/>
    <col min="8" max="8" width="15" style="1" customWidth="1"/>
    <col min="9" max="9" width="5.42578125" style="1" customWidth="1"/>
    <col min="10" max="10" width="4.140625" style="1" customWidth="1"/>
    <col min="11" max="11" width="15" style="1" customWidth="1"/>
    <col min="12" max="12" width="5.42578125" style="9" customWidth="1"/>
    <col min="13" max="16384" width="6.85546875" style="1"/>
  </cols>
  <sheetData>
    <row r="1" spans="1:12" ht="22.5" customHeight="1" x14ac:dyDescent="0.2"/>
    <row r="2" spans="1:12" x14ac:dyDescent="0.2">
      <c r="G2" s="10"/>
      <c r="H2" s="10"/>
    </row>
    <row r="3" spans="1:12" x14ac:dyDescent="0.2">
      <c r="A3" s="184" t="s">
        <v>49</v>
      </c>
      <c r="B3" s="184"/>
      <c r="C3" s="184"/>
      <c r="D3" s="184"/>
      <c r="E3" s="184"/>
      <c r="F3" s="184"/>
      <c r="G3" s="11"/>
      <c r="H3" s="185"/>
      <c r="I3" s="9">
        <v>14</v>
      </c>
      <c r="J3" s="4"/>
      <c r="K3" s="185"/>
      <c r="L3" s="9" t="s">
        <v>50</v>
      </c>
    </row>
    <row r="4" spans="1:12" x14ac:dyDescent="0.2">
      <c r="A4" s="184"/>
      <c r="B4" s="184"/>
      <c r="C4" s="184"/>
      <c r="D4" s="184"/>
      <c r="E4" s="184"/>
      <c r="F4" s="184"/>
      <c r="G4" s="11"/>
      <c r="H4" s="186"/>
      <c r="I4" s="4"/>
      <c r="J4" s="4"/>
      <c r="K4" s="186"/>
    </row>
    <row r="5" spans="1:12" x14ac:dyDescent="0.2">
      <c r="G5" s="10"/>
      <c r="H5" s="10"/>
    </row>
    <row r="6" spans="1:12" x14ac:dyDescent="0.2">
      <c r="A6" s="184" t="s">
        <v>51</v>
      </c>
      <c r="B6" s="184"/>
      <c r="C6" s="184"/>
      <c r="D6" s="184"/>
      <c r="E6" s="184"/>
      <c r="F6" s="184"/>
      <c r="G6" s="11"/>
      <c r="H6" s="187" t="e">
        <f>MIN(' Page 2'!H58,H3)</f>
        <v>#DIV/0!</v>
      </c>
      <c r="I6" s="9">
        <v>15</v>
      </c>
      <c r="J6" s="4"/>
      <c r="K6" s="187">
        <f>MIN(' Page 2'!K58,K3)</f>
        <v>0</v>
      </c>
      <c r="L6" s="9" t="s">
        <v>52</v>
      </c>
    </row>
    <row r="7" spans="1:12" x14ac:dyDescent="0.2">
      <c r="A7" s="184"/>
      <c r="B7" s="184"/>
      <c r="C7" s="184"/>
      <c r="D7" s="184"/>
      <c r="E7" s="184"/>
      <c r="F7" s="184"/>
      <c r="G7" s="11"/>
      <c r="H7" s="188"/>
      <c r="I7" s="4"/>
      <c r="J7" s="4"/>
      <c r="K7" s="188"/>
    </row>
    <row r="8" spans="1:12" x14ac:dyDescent="0.2">
      <c r="G8" s="10"/>
      <c r="H8" s="10"/>
    </row>
    <row r="9" spans="1:12" x14ac:dyDescent="0.2">
      <c r="A9" s="184" t="s">
        <v>169</v>
      </c>
      <c r="B9" s="184"/>
      <c r="C9" s="184"/>
      <c r="D9" s="184"/>
      <c r="E9" s="184"/>
      <c r="F9" s="184"/>
      <c r="G9" s="11"/>
      <c r="H9" s="185"/>
      <c r="I9" s="9">
        <v>16</v>
      </c>
    </row>
    <row r="10" spans="1:12" x14ac:dyDescent="0.2">
      <c r="A10" s="184"/>
      <c r="B10" s="184"/>
      <c r="C10" s="184"/>
      <c r="D10" s="184"/>
      <c r="E10" s="184"/>
      <c r="F10" s="184"/>
      <c r="G10" s="11"/>
      <c r="H10" s="186"/>
    </row>
    <row r="11" spans="1:12" x14ac:dyDescent="0.2">
      <c r="A11" s="184"/>
      <c r="B11" s="184"/>
      <c r="C11" s="184"/>
      <c r="D11" s="184"/>
      <c r="E11" s="184"/>
      <c r="F11" s="184"/>
      <c r="G11" s="10"/>
      <c r="H11" s="10"/>
    </row>
    <row r="12" spans="1:12" ht="12" customHeight="1" x14ac:dyDescent="0.2">
      <c r="G12" s="10"/>
      <c r="H12" s="10"/>
    </row>
    <row r="13" spans="1:12" ht="12" customHeight="1" x14ac:dyDescent="0.2">
      <c r="A13" s="184" t="s">
        <v>170</v>
      </c>
      <c r="B13" s="184"/>
      <c r="C13" s="184"/>
      <c r="D13" s="184"/>
      <c r="E13" s="184"/>
      <c r="F13" s="184"/>
      <c r="G13" s="11"/>
      <c r="H13" s="187" t="e">
        <f>H6-H9</f>
        <v>#DIV/0!</v>
      </c>
      <c r="I13" s="9">
        <v>17</v>
      </c>
    </row>
    <row r="14" spans="1:12" x14ac:dyDescent="0.2">
      <c r="A14" s="184"/>
      <c r="B14" s="184"/>
      <c r="C14" s="184"/>
      <c r="D14" s="184"/>
      <c r="E14" s="184"/>
      <c r="F14" s="184"/>
      <c r="G14" s="11"/>
      <c r="H14" s="188"/>
      <c r="I14" s="4"/>
    </row>
    <row r="15" spans="1:12" ht="11.25" customHeight="1" x14ac:dyDescent="0.2">
      <c r="A15" s="184"/>
      <c r="B15" s="184"/>
      <c r="C15" s="184"/>
      <c r="D15" s="184"/>
      <c r="E15" s="184"/>
      <c r="F15" s="184"/>
    </row>
    <row r="17" spans="1:12" x14ac:dyDescent="0.2">
      <c r="A17" s="184" t="s">
        <v>171</v>
      </c>
      <c r="B17" s="184"/>
      <c r="C17" s="184"/>
      <c r="D17" s="184"/>
      <c r="E17" s="184"/>
      <c r="F17" s="184"/>
      <c r="K17" s="185"/>
      <c r="L17" s="9" t="s">
        <v>53</v>
      </c>
    </row>
    <row r="18" spans="1:12" x14ac:dyDescent="0.2">
      <c r="A18" s="184"/>
      <c r="B18" s="184"/>
      <c r="C18" s="184"/>
      <c r="D18" s="184"/>
      <c r="E18" s="184"/>
      <c r="F18" s="184"/>
      <c r="K18" s="186"/>
    </row>
    <row r="19" spans="1:12" ht="26.25" customHeight="1" x14ac:dyDescent="0.2">
      <c r="A19" s="184"/>
      <c r="B19" s="184"/>
      <c r="C19" s="184"/>
      <c r="D19" s="184"/>
      <c r="E19" s="184"/>
      <c r="F19" s="184"/>
    </row>
    <row r="20" spans="1:12" s="73" customFormat="1" x14ac:dyDescent="0.2">
      <c r="A20" s="154"/>
      <c r="B20" s="154"/>
      <c r="C20" s="154"/>
      <c r="D20" s="154"/>
      <c r="E20" s="154"/>
      <c r="F20" s="154"/>
      <c r="L20" s="56"/>
    </row>
    <row r="21" spans="1:12" x14ac:dyDescent="0.2">
      <c r="A21" s="184" t="s">
        <v>172</v>
      </c>
      <c r="B21" s="184"/>
      <c r="C21" s="184"/>
      <c r="D21" s="184"/>
      <c r="E21" s="184"/>
      <c r="F21" s="184"/>
      <c r="K21" s="187">
        <f>MIN(K6,K17)</f>
        <v>0</v>
      </c>
      <c r="L21" s="9" t="s">
        <v>54</v>
      </c>
    </row>
    <row r="22" spans="1:12" x14ac:dyDescent="0.2">
      <c r="A22" s="184"/>
      <c r="B22" s="184"/>
      <c r="C22" s="184"/>
      <c r="D22" s="184"/>
      <c r="E22" s="184"/>
      <c r="F22" s="184"/>
      <c r="K22" s="188"/>
    </row>
    <row r="23" spans="1:12" x14ac:dyDescent="0.2">
      <c r="A23" s="184"/>
      <c r="B23" s="184"/>
      <c r="C23" s="184"/>
      <c r="D23" s="184"/>
      <c r="E23" s="184"/>
      <c r="F23" s="184"/>
    </row>
    <row r="25" spans="1:12" x14ac:dyDescent="0.2">
      <c r="A25" s="4" t="s">
        <v>173</v>
      </c>
      <c r="J25" s="194" t="e">
        <f>H13+K21</f>
        <v>#DIV/0!</v>
      </c>
      <c r="K25" s="199"/>
      <c r="L25" s="9">
        <v>18</v>
      </c>
    </row>
    <row r="26" spans="1:12" x14ac:dyDescent="0.2">
      <c r="J26" s="200"/>
      <c r="K26" s="201"/>
    </row>
    <row r="28" spans="1:12" x14ac:dyDescent="0.2">
      <c r="A28" s="73" t="s">
        <v>218</v>
      </c>
      <c r="J28" s="194" t="e">
        <f>'Page 7'!J50</f>
        <v>#DIV/0!</v>
      </c>
      <c r="K28" s="199"/>
      <c r="L28" s="9">
        <v>19</v>
      </c>
    </row>
    <row r="29" spans="1:12" x14ac:dyDescent="0.2">
      <c r="J29" s="200"/>
      <c r="K29" s="201"/>
    </row>
    <row r="31" spans="1:12" x14ac:dyDescent="0.2">
      <c r="A31" s="4" t="s">
        <v>55</v>
      </c>
      <c r="J31" s="194" t="e">
        <f>J25+J28</f>
        <v>#DIV/0!</v>
      </c>
      <c r="K31" s="199"/>
      <c r="L31" s="9">
        <v>20</v>
      </c>
    </row>
    <row r="32" spans="1:12" x14ac:dyDescent="0.2">
      <c r="J32" s="200"/>
      <c r="K32" s="201"/>
    </row>
    <row r="35" spans="1:12" x14ac:dyDescent="0.2">
      <c r="A35" s="16" t="s">
        <v>56</v>
      </c>
    </row>
    <row r="37" spans="1:12" x14ac:dyDescent="0.2">
      <c r="A37" s="184" t="s">
        <v>57</v>
      </c>
      <c r="B37" s="184"/>
      <c r="C37" s="184"/>
      <c r="D37" s="184"/>
      <c r="E37" s="184"/>
      <c r="F37" s="184"/>
      <c r="G37" s="184"/>
      <c r="H37" s="184"/>
      <c r="J37" s="194" t="e">
        <f>' Page 2'!J48+J31</f>
        <v>#DIV/0!</v>
      </c>
      <c r="K37" s="199"/>
      <c r="L37" s="9">
        <v>21</v>
      </c>
    </row>
    <row r="38" spans="1:12" x14ac:dyDescent="0.2">
      <c r="A38" s="184"/>
      <c r="B38" s="184"/>
      <c r="C38" s="184"/>
      <c r="D38" s="184"/>
      <c r="E38" s="184"/>
      <c r="F38" s="184"/>
      <c r="G38" s="184"/>
      <c r="H38" s="184"/>
      <c r="J38" s="200"/>
      <c r="K38" s="201"/>
    </row>
    <row r="41" spans="1:12" x14ac:dyDescent="0.2">
      <c r="A41" s="16" t="s">
        <v>58</v>
      </c>
    </row>
    <row r="43" spans="1:12" ht="11.25" customHeight="1" x14ac:dyDescent="0.2">
      <c r="A43" s="184" t="s">
        <v>59</v>
      </c>
      <c r="B43" s="184"/>
      <c r="C43" s="184"/>
      <c r="D43" s="184"/>
      <c r="E43" s="184"/>
      <c r="F43" s="184"/>
      <c r="G43" s="184"/>
      <c r="H43" s="184"/>
      <c r="J43" s="195"/>
      <c r="K43" s="196"/>
      <c r="L43" s="9">
        <v>22</v>
      </c>
    </row>
    <row r="44" spans="1:12" x14ac:dyDescent="0.2">
      <c r="A44" s="184"/>
      <c r="B44" s="184"/>
      <c r="C44" s="184"/>
      <c r="D44" s="184"/>
      <c r="E44" s="184"/>
      <c r="F44" s="184"/>
      <c r="G44" s="184"/>
      <c r="H44" s="184"/>
      <c r="J44" s="197"/>
      <c r="K44" s="198"/>
    </row>
    <row r="45" spans="1:12" x14ac:dyDescent="0.2">
      <c r="A45" s="184"/>
      <c r="B45" s="184"/>
      <c r="C45" s="184"/>
      <c r="D45" s="184"/>
      <c r="E45" s="184"/>
      <c r="F45" s="184"/>
      <c r="G45" s="184"/>
      <c r="H45" s="184"/>
    </row>
    <row r="46" spans="1:12" x14ac:dyDescent="0.2">
      <c r="A46" s="12"/>
      <c r="B46" s="12"/>
      <c r="C46" s="12"/>
      <c r="D46" s="12"/>
      <c r="E46" s="12"/>
      <c r="F46" s="12"/>
      <c r="G46" s="12"/>
      <c r="H46" s="12"/>
    </row>
    <row r="47" spans="1:12" x14ac:dyDescent="0.2">
      <c r="A47" s="16" t="s">
        <v>60</v>
      </c>
    </row>
    <row r="49" spans="1:12" x14ac:dyDescent="0.2">
      <c r="A49" s="184" t="s">
        <v>61</v>
      </c>
      <c r="B49" s="184"/>
      <c r="C49" s="184"/>
      <c r="D49" s="184"/>
      <c r="E49" s="184"/>
      <c r="F49" s="184"/>
      <c r="H49" s="185"/>
      <c r="I49" s="9">
        <v>23</v>
      </c>
      <c r="K49" s="185"/>
      <c r="L49" s="9" t="s">
        <v>62</v>
      </c>
    </row>
    <row r="50" spans="1:12" x14ac:dyDescent="0.2">
      <c r="A50" s="184"/>
      <c r="B50" s="184"/>
      <c r="C50" s="184"/>
      <c r="D50" s="184"/>
      <c r="E50" s="184"/>
      <c r="F50" s="184"/>
      <c r="H50" s="186"/>
      <c r="K50" s="186"/>
    </row>
    <row r="51" spans="1:12" x14ac:dyDescent="0.2">
      <c r="A51" s="184"/>
      <c r="B51" s="184"/>
      <c r="C51" s="184"/>
      <c r="D51" s="184"/>
      <c r="E51" s="184"/>
      <c r="F51" s="184"/>
    </row>
    <row r="52" spans="1:12" x14ac:dyDescent="0.2">
      <c r="A52" s="184"/>
      <c r="B52" s="184"/>
      <c r="C52" s="184"/>
      <c r="D52" s="184"/>
      <c r="E52" s="184"/>
      <c r="F52" s="184"/>
    </row>
    <row r="53" spans="1:12" x14ac:dyDescent="0.2">
      <c r="A53" s="184"/>
      <c r="B53" s="184"/>
      <c r="C53" s="184"/>
      <c r="D53" s="184"/>
      <c r="E53" s="184"/>
      <c r="F53" s="184"/>
    </row>
    <row r="54" spans="1:12" x14ac:dyDescent="0.2">
      <c r="A54" s="184"/>
      <c r="B54" s="184"/>
      <c r="C54" s="184"/>
      <c r="D54" s="184"/>
      <c r="E54" s="184"/>
      <c r="F54" s="184"/>
    </row>
    <row r="56" spans="1:12" x14ac:dyDescent="0.2">
      <c r="A56" s="4" t="s">
        <v>174</v>
      </c>
      <c r="J56" s="194">
        <f>H49+K49</f>
        <v>0</v>
      </c>
      <c r="K56" s="199"/>
      <c r="L56" s="9">
        <v>24</v>
      </c>
    </row>
    <row r="57" spans="1:12" x14ac:dyDescent="0.2">
      <c r="J57" s="200"/>
      <c r="K57" s="201"/>
    </row>
    <row r="59" spans="1:12" x14ac:dyDescent="0.2">
      <c r="A59" s="184" t="s">
        <v>63</v>
      </c>
      <c r="B59" s="184"/>
      <c r="C59" s="184"/>
      <c r="D59" s="184"/>
      <c r="E59" s="184"/>
      <c r="F59" s="184"/>
      <c r="G59" s="184"/>
      <c r="H59" s="184"/>
      <c r="J59" s="195"/>
      <c r="K59" s="196"/>
      <c r="L59" s="9" t="s">
        <v>179</v>
      </c>
    </row>
    <row r="60" spans="1:12" x14ac:dyDescent="0.2">
      <c r="A60" s="184"/>
      <c r="B60" s="184"/>
      <c r="C60" s="184"/>
      <c r="D60" s="184"/>
      <c r="E60" s="184"/>
      <c r="F60" s="184"/>
      <c r="G60" s="184"/>
      <c r="H60" s="184"/>
      <c r="J60" s="197"/>
      <c r="K60" s="198"/>
    </row>
    <row r="61" spans="1:12" x14ac:dyDescent="0.2">
      <c r="A61" s="184"/>
      <c r="B61" s="184"/>
      <c r="C61" s="184"/>
      <c r="D61" s="184"/>
      <c r="E61" s="184"/>
      <c r="F61" s="184"/>
      <c r="G61" s="184"/>
      <c r="H61" s="184"/>
    </row>
  </sheetData>
  <mergeCells count="27">
    <mergeCell ref="A43:H45"/>
    <mergeCell ref="J43:K44"/>
    <mergeCell ref="H3:H4"/>
    <mergeCell ref="H6:H7"/>
    <mergeCell ref="H9:H10"/>
    <mergeCell ref="H13:H14"/>
    <mergeCell ref="A21:F23"/>
    <mergeCell ref="K21:K22"/>
    <mergeCell ref="J25:K26"/>
    <mergeCell ref="J28:K29"/>
    <mergeCell ref="J31:K32"/>
    <mergeCell ref="A37:H38"/>
    <mergeCell ref="J37:K38"/>
    <mergeCell ref="A9:F11"/>
    <mergeCell ref="A13:F15"/>
    <mergeCell ref="A17:F19"/>
    <mergeCell ref="K17:K18"/>
    <mergeCell ref="A3:F4"/>
    <mergeCell ref="K3:K4"/>
    <mergeCell ref="A6:F7"/>
    <mergeCell ref="K6:K7"/>
    <mergeCell ref="A59:H61"/>
    <mergeCell ref="J59:K60"/>
    <mergeCell ref="H49:H50"/>
    <mergeCell ref="K49:K50"/>
    <mergeCell ref="A49:F54"/>
    <mergeCell ref="J56:K57"/>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Layout" zoomScaleNormal="100" workbookViewId="0">
      <selection activeCell="H24" sqref="H24"/>
    </sheetView>
  </sheetViews>
  <sheetFormatPr defaultColWidth="6.85546875" defaultRowHeight="11.25" x14ac:dyDescent="0.2"/>
  <cols>
    <col min="1" max="6" width="6.85546875" style="1"/>
    <col min="7" max="7" width="6.85546875" style="1" customWidth="1"/>
    <col min="8" max="8" width="13.5703125" style="1" customWidth="1"/>
    <col min="9" max="9" width="5.42578125" style="1" customWidth="1"/>
    <col min="10" max="10" width="2.42578125" style="1" customWidth="1"/>
    <col min="11" max="11" width="13.5703125" style="1" customWidth="1"/>
    <col min="12" max="12" width="5.42578125" style="9" customWidth="1"/>
    <col min="13" max="16384" width="6.85546875" style="1"/>
  </cols>
  <sheetData>
    <row r="1" spans="1:12" ht="22.5" customHeight="1" x14ac:dyDescent="0.2"/>
    <row r="2" spans="1:12" x14ac:dyDescent="0.2">
      <c r="A2" s="18" t="s">
        <v>64</v>
      </c>
      <c r="B2" s="19"/>
      <c r="C2" s="19"/>
      <c r="D2" s="19"/>
      <c r="E2" s="19"/>
      <c r="F2" s="19"/>
      <c r="G2" s="19"/>
      <c r="H2" s="19"/>
      <c r="I2" s="19"/>
      <c r="J2" s="19"/>
      <c r="K2" s="19"/>
      <c r="L2" s="20"/>
    </row>
    <row r="3" spans="1:12" x14ac:dyDescent="0.2">
      <c r="A3" s="21"/>
      <c r="B3" s="22"/>
      <c r="C3" s="22"/>
      <c r="D3" s="22"/>
      <c r="E3" s="22"/>
      <c r="F3" s="22"/>
      <c r="G3" s="22"/>
      <c r="H3" s="22"/>
      <c r="I3" s="22"/>
      <c r="J3" s="22"/>
      <c r="K3" s="22"/>
      <c r="L3" s="23"/>
    </row>
    <row r="4" spans="1:12" x14ac:dyDescent="0.2">
      <c r="A4" s="24" t="s">
        <v>65</v>
      </c>
      <c r="B4" s="22"/>
      <c r="C4" s="22"/>
      <c r="D4" s="22"/>
      <c r="E4" s="22"/>
      <c r="F4" s="22"/>
      <c r="G4" s="22"/>
      <c r="H4" s="22"/>
      <c r="I4" s="22"/>
      <c r="J4" s="22"/>
      <c r="K4" s="22"/>
      <c r="L4" s="23"/>
    </row>
    <row r="5" spans="1:12" x14ac:dyDescent="0.2">
      <c r="A5" s="21"/>
      <c r="B5" s="22"/>
      <c r="C5" s="22"/>
      <c r="D5" s="22"/>
      <c r="E5" s="22"/>
      <c r="F5" s="22"/>
      <c r="G5" s="22"/>
      <c r="H5" s="22"/>
      <c r="I5" s="22"/>
      <c r="J5" s="22"/>
      <c r="K5" s="22"/>
      <c r="L5" s="23"/>
    </row>
    <row r="6" spans="1:12" x14ac:dyDescent="0.2">
      <c r="A6" s="21" t="s">
        <v>175</v>
      </c>
      <c r="B6" s="22"/>
      <c r="C6" s="22"/>
      <c r="D6" s="22"/>
      <c r="E6" s="22"/>
      <c r="F6" s="22"/>
      <c r="G6" s="22"/>
      <c r="H6" s="22"/>
      <c r="I6" s="22"/>
      <c r="J6" s="22"/>
      <c r="K6" s="101">
        <f>' Page 2'!H34</f>
        <v>0</v>
      </c>
      <c r="L6" s="23"/>
    </row>
    <row r="7" spans="1:12" x14ac:dyDescent="0.2">
      <c r="A7" s="21" t="s">
        <v>66</v>
      </c>
      <c r="B7" s="22"/>
      <c r="C7" s="22"/>
      <c r="D7" s="22"/>
      <c r="E7" s="22"/>
      <c r="F7" s="22"/>
      <c r="G7" s="22"/>
      <c r="H7" s="22"/>
      <c r="I7" s="22"/>
      <c r="J7" s="22"/>
      <c r="K7" s="102">
        <f>' Page 2'!K34</f>
        <v>0</v>
      </c>
      <c r="L7" s="23"/>
    </row>
    <row r="8" spans="1:12" x14ac:dyDescent="0.2">
      <c r="A8" s="21"/>
      <c r="B8" s="22"/>
      <c r="C8" s="22"/>
      <c r="D8" s="22"/>
      <c r="E8" s="22"/>
      <c r="F8" s="22"/>
      <c r="G8" s="22"/>
      <c r="H8" s="22"/>
      <c r="I8" s="22"/>
      <c r="J8" s="22"/>
      <c r="K8" s="22"/>
      <c r="L8" s="23"/>
    </row>
    <row r="9" spans="1:12" ht="12" thickBot="1" x14ac:dyDescent="0.25">
      <c r="A9" s="21" t="s">
        <v>67</v>
      </c>
      <c r="B9" s="22"/>
      <c r="C9" s="22"/>
      <c r="D9" s="22"/>
      <c r="E9" s="22"/>
      <c r="F9" s="22"/>
      <c r="G9" s="22"/>
      <c r="H9" s="22"/>
      <c r="I9" s="22"/>
      <c r="J9" s="22"/>
      <c r="K9" s="103">
        <f>SUM(K6:K7)</f>
        <v>0</v>
      </c>
      <c r="L9" s="23"/>
    </row>
    <row r="10" spans="1:12" ht="12" thickTop="1" x14ac:dyDescent="0.2">
      <c r="A10" s="21"/>
      <c r="B10" s="22"/>
      <c r="C10" s="22"/>
      <c r="D10" s="22"/>
      <c r="E10" s="22"/>
      <c r="F10" s="22"/>
      <c r="G10" s="22"/>
      <c r="H10" s="22"/>
      <c r="I10" s="22"/>
      <c r="J10" s="22"/>
      <c r="K10" s="22"/>
      <c r="L10" s="23"/>
    </row>
    <row r="11" spans="1:12" x14ac:dyDescent="0.2">
      <c r="A11" s="24" t="s">
        <v>68</v>
      </c>
      <c r="B11" s="22"/>
      <c r="C11" s="22"/>
      <c r="D11" s="22"/>
      <c r="E11" s="22"/>
      <c r="F11" s="22"/>
      <c r="G11" s="22"/>
      <c r="H11" s="22"/>
      <c r="I11" s="22"/>
      <c r="J11" s="22"/>
      <c r="K11" s="22"/>
      <c r="L11" s="23"/>
    </row>
    <row r="12" spans="1:12" x14ac:dyDescent="0.2">
      <c r="A12" s="21"/>
      <c r="B12" s="22"/>
      <c r="C12" s="22"/>
      <c r="D12" s="22"/>
      <c r="E12" s="22"/>
      <c r="F12" s="22"/>
      <c r="G12" s="22"/>
      <c r="H12" s="22"/>
      <c r="I12" s="22"/>
      <c r="J12" s="22"/>
      <c r="K12" s="22"/>
      <c r="L12" s="23"/>
    </row>
    <row r="13" spans="1:12" x14ac:dyDescent="0.2">
      <c r="A13" s="21" t="str">
        <f>CONCATENATE(TEXT(' Page 2'!H6,"dd mmmm yyy")," dividends per box 14 above")</f>
        <v>00 January 1900 dividends per box 14 above</v>
      </c>
      <c r="B13" s="22"/>
      <c r="C13" s="22"/>
      <c r="D13" s="22"/>
      <c r="E13" s="22"/>
      <c r="F13" s="22"/>
      <c r="G13" s="22"/>
      <c r="H13" s="22"/>
      <c r="I13" s="22"/>
      <c r="J13" s="22"/>
      <c r="K13" s="101">
        <f>'Page 3'!H3</f>
        <v>0</v>
      </c>
      <c r="L13" s="23"/>
    </row>
    <row r="14" spans="1:12" x14ac:dyDescent="0.2">
      <c r="A14" s="21" t="str">
        <f>CONCATENATE(TEXT(' Page 2'!H6,"dd mmmm yyy")," dividends paid in 2014/15")</f>
        <v>00 January 1900 dividends paid in 2014/15</v>
      </c>
      <c r="B14" s="22"/>
      <c r="C14" s="22"/>
      <c r="D14" s="22"/>
      <c r="E14" s="22"/>
      <c r="F14" s="22"/>
      <c r="G14" s="22"/>
      <c r="H14" s="22"/>
      <c r="I14" s="22"/>
      <c r="J14" s="22"/>
      <c r="K14" s="101">
        <f>-'Page 3'!H9</f>
        <v>0</v>
      </c>
      <c r="L14" s="23"/>
    </row>
    <row r="15" spans="1:12" x14ac:dyDescent="0.2">
      <c r="A15" s="21" t="str">
        <f>CONCATENATE(TEXT(' Page 2'!K6,"dd mmmm yyy")," dividends paid in 2015/16")</f>
        <v>00 January 1900 dividends paid in 2015/16</v>
      </c>
      <c r="B15" s="22"/>
      <c r="C15" s="22"/>
      <c r="D15" s="22"/>
      <c r="E15" s="22"/>
      <c r="F15" s="22"/>
      <c r="G15" s="22"/>
      <c r="H15" s="22"/>
      <c r="I15" s="22"/>
      <c r="J15" s="22"/>
      <c r="K15" s="102">
        <f>'Page 3'!K17</f>
        <v>0</v>
      </c>
      <c r="L15" s="23"/>
    </row>
    <row r="16" spans="1:12" x14ac:dyDescent="0.2">
      <c r="A16" s="21"/>
      <c r="B16" s="22"/>
      <c r="C16" s="22"/>
      <c r="D16" s="22"/>
      <c r="E16" s="22"/>
      <c r="F16" s="22"/>
      <c r="G16" s="22"/>
      <c r="H16" s="22"/>
      <c r="I16" s="22"/>
      <c r="J16" s="22"/>
      <c r="K16" s="101"/>
      <c r="L16" s="23"/>
    </row>
    <row r="17" spans="1:12" ht="12" thickBot="1" x14ac:dyDescent="0.25">
      <c r="A17" s="21" t="s">
        <v>69</v>
      </c>
      <c r="B17" s="22"/>
      <c r="C17" s="22"/>
      <c r="D17" s="22"/>
      <c r="E17" s="22"/>
      <c r="F17" s="22"/>
      <c r="G17" s="22"/>
      <c r="H17" s="22"/>
      <c r="I17" s="22"/>
      <c r="J17" s="22"/>
      <c r="K17" s="103">
        <f>SUM(K13:K15)</f>
        <v>0</v>
      </c>
      <c r="L17" s="23"/>
    </row>
    <row r="18" spans="1:12" ht="12" thickTop="1" x14ac:dyDescent="0.2">
      <c r="A18" s="26"/>
      <c r="B18" s="25"/>
      <c r="C18" s="25"/>
      <c r="D18" s="25"/>
      <c r="E18" s="25"/>
      <c r="F18" s="25"/>
      <c r="G18" s="25"/>
      <c r="H18" s="25"/>
      <c r="I18" s="25"/>
      <c r="J18" s="25"/>
      <c r="K18" s="25"/>
      <c r="L18" s="27"/>
    </row>
    <row r="20" spans="1:12" x14ac:dyDescent="0.2">
      <c r="A20" s="74" t="s">
        <v>114</v>
      </c>
      <c r="B20" s="75"/>
      <c r="C20" s="75"/>
      <c r="D20" s="75"/>
      <c r="E20" s="75"/>
      <c r="F20" s="75"/>
      <c r="G20" s="75"/>
      <c r="H20" s="75"/>
      <c r="I20" s="75"/>
      <c r="J20" s="78"/>
      <c r="K20" s="75"/>
      <c r="L20" s="75"/>
    </row>
    <row r="21" spans="1:12" x14ac:dyDescent="0.2">
      <c r="A21" s="75"/>
      <c r="B21" s="75"/>
      <c r="C21" s="75"/>
      <c r="D21" s="75"/>
      <c r="E21" s="75"/>
      <c r="F21" s="75"/>
      <c r="G21" s="75"/>
      <c r="H21" s="75"/>
      <c r="I21" s="75"/>
      <c r="J21" s="78"/>
      <c r="K21" s="75"/>
      <c r="L21" s="75"/>
    </row>
    <row r="22" spans="1:12" ht="56.25" customHeight="1" x14ac:dyDescent="0.2">
      <c r="A22" s="209" t="s">
        <v>178</v>
      </c>
      <c r="B22" s="209"/>
      <c r="C22" s="209"/>
      <c r="D22" s="209"/>
      <c r="E22" s="209"/>
      <c r="F22" s="209"/>
      <c r="G22" s="209"/>
      <c r="H22" s="209"/>
      <c r="I22" s="209"/>
      <c r="J22" s="209"/>
      <c r="K22" s="209"/>
      <c r="L22" s="209"/>
    </row>
    <row r="23" spans="1:12" x14ac:dyDescent="0.2">
      <c r="A23" s="75"/>
      <c r="B23" s="75"/>
      <c r="C23" s="75"/>
      <c r="D23" s="75"/>
      <c r="E23" s="75"/>
      <c r="F23" s="75"/>
      <c r="G23" s="75"/>
      <c r="H23" s="75"/>
      <c r="I23" s="75"/>
      <c r="J23" s="78"/>
      <c r="K23" s="75"/>
      <c r="L23" s="75"/>
    </row>
    <row r="24" spans="1:12" x14ac:dyDescent="0.2">
      <c r="A24" s="75" t="s">
        <v>115</v>
      </c>
      <c r="B24" s="75"/>
      <c r="C24" s="75"/>
      <c r="D24" s="75"/>
      <c r="E24" s="75"/>
      <c r="F24" s="75"/>
      <c r="G24" s="75"/>
      <c r="H24" s="75"/>
      <c r="I24" s="168" t="s">
        <v>113</v>
      </c>
      <c r="J24" s="111" t="s">
        <v>120</v>
      </c>
      <c r="K24" s="75"/>
    </row>
    <row r="25" spans="1:12" x14ac:dyDescent="0.2">
      <c r="A25" s="75"/>
      <c r="B25" s="75"/>
      <c r="C25" s="75"/>
      <c r="D25" s="75"/>
      <c r="E25" s="75"/>
      <c r="F25" s="75"/>
      <c r="G25" s="75"/>
      <c r="H25" s="75"/>
      <c r="I25" s="169"/>
      <c r="J25" s="78"/>
      <c r="K25" s="75"/>
      <c r="L25" s="75"/>
    </row>
    <row r="27" spans="1:12" x14ac:dyDescent="0.2">
      <c r="A27" s="4" t="s">
        <v>71</v>
      </c>
      <c r="H27" s="187" t="e">
        <f>'Page 3'!J37</f>
        <v>#DIV/0!</v>
      </c>
      <c r="I27" s="30">
        <v>25</v>
      </c>
      <c r="K27" s="205" t="str">
        <f>CONCATENATE("Up to £",TEXT(Data!B3-0.01,"#,##0.00"))</f>
        <v>Up to £15,431.99</v>
      </c>
      <c r="L27" s="206">
        <v>0.05</v>
      </c>
    </row>
    <row r="28" spans="1:12" x14ac:dyDescent="0.2">
      <c r="H28" s="204"/>
      <c r="I28" s="30"/>
      <c r="K28" s="205"/>
      <c r="L28" s="206"/>
    </row>
    <row r="29" spans="1:12" x14ac:dyDescent="0.2">
      <c r="A29" s="4"/>
      <c r="B29" s="4"/>
      <c r="C29" s="4"/>
      <c r="D29" s="4"/>
      <c r="E29" s="4"/>
      <c r="F29" s="4"/>
      <c r="G29" s="4"/>
      <c r="H29" s="4"/>
      <c r="I29" s="30"/>
      <c r="K29" s="205"/>
      <c r="L29" s="206"/>
    </row>
    <row r="30" spans="1:12" x14ac:dyDescent="0.2">
      <c r="A30" s="4" t="s">
        <v>72</v>
      </c>
      <c r="B30" s="4"/>
      <c r="H30" s="185"/>
      <c r="I30" s="30">
        <v>26</v>
      </c>
      <c r="K30" s="205" t="str">
        <f>CONCATENATE("£",TEXT(Data!B3,"#,##0.00")," up to £",TEXT(Data!B4-0.01,"#,##0.00"))</f>
        <v>£15,432.00 up to £21,477.99</v>
      </c>
      <c r="L30" s="206">
        <v>5.6000000000000001E-2</v>
      </c>
    </row>
    <row r="31" spans="1:12" x14ac:dyDescent="0.2">
      <c r="H31" s="186"/>
      <c r="I31" s="30"/>
      <c r="K31" s="205"/>
      <c r="L31" s="206"/>
    </row>
    <row r="32" spans="1:12" x14ac:dyDescent="0.2">
      <c r="I32" s="30"/>
      <c r="K32" s="205"/>
      <c r="L32" s="206"/>
    </row>
    <row r="33" spans="1:12" x14ac:dyDescent="0.2">
      <c r="A33" s="4" t="s">
        <v>73</v>
      </c>
      <c r="H33" s="185"/>
      <c r="I33" s="30">
        <v>27</v>
      </c>
      <c r="K33" s="205" t="str">
        <f>CONCATENATE("£",TEXT(Data!B4,"#,##0.00")," up to £",TEXT(Data!B5-0.01,"#,##0.00"))</f>
        <v>£21,478.00 up to £26,823.99</v>
      </c>
      <c r="L33" s="206">
        <v>7.0999999999999994E-2</v>
      </c>
    </row>
    <row r="34" spans="1:12" x14ac:dyDescent="0.2">
      <c r="H34" s="186"/>
      <c r="I34" s="30"/>
      <c r="K34" s="205"/>
      <c r="L34" s="206"/>
    </row>
    <row r="35" spans="1:12" x14ac:dyDescent="0.2">
      <c r="I35" s="30"/>
      <c r="K35" s="205"/>
      <c r="L35" s="206"/>
    </row>
    <row r="36" spans="1:12" x14ac:dyDescent="0.2">
      <c r="A36" s="184" t="s">
        <v>176</v>
      </c>
      <c r="B36" s="184"/>
      <c r="C36" s="184"/>
      <c r="D36" s="184"/>
      <c r="E36" s="184"/>
      <c r="F36" s="184"/>
      <c r="G36" s="184"/>
      <c r="H36" s="185"/>
      <c r="I36" s="30">
        <v>28</v>
      </c>
      <c r="K36" s="205" t="str">
        <f>CONCATENATE("£",TEXT(Data!B5,"#,##0.00")," up to £",TEXT(Data!B6-0.01,"#,##0.00"))</f>
        <v>£26,824.00 up to £47,845.99</v>
      </c>
      <c r="L36" s="206">
        <v>9.2999999999999999E-2</v>
      </c>
    </row>
    <row r="37" spans="1:12" x14ac:dyDescent="0.2">
      <c r="A37" s="184"/>
      <c r="B37" s="184"/>
      <c r="C37" s="184"/>
      <c r="D37" s="184"/>
      <c r="E37" s="184"/>
      <c r="F37" s="184"/>
      <c r="G37" s="184"/>
      <c r="H37" s="186"/>
      <c r="I37" s="30"/>
      <c r="K37" s="205"/>
      <c r="L37" s="206"/>
    </row>
    <row r="38" spans="1:12" x14ac:dyDescent="0.2">
      <c r="I38" s="30"/>
      <c r="K38" s="205"/>
      <c r="L38" s="206"/>
    </row>
    <row r="39" spans="1:12" x14ac:dyDescent="0.2">
      <c r="A39" s="4" t="s">
        <v>74</v>
      </c>
      <c r="H39" s="185"/>
      <c r="I39" s="30">
        <v>29</v>
      </c>
      <c r="K39" s="205" t="str">
        <f>CONCATENATE("£",TEXT(Data!B6,"#,##0.00")," up to £",TEXT(Data!B7-0.01,"#,##0.00"))</f>
        <v>£47,846.00 up to £70,630.99</v>
      </c>
      <c r="L39" s="206">
        <v>0.125</v>
      </c>
    </row>
    <row r="40" spans="1:12" x14ac:dyDescent="0.2">
      <c r="H40" s="186"/>
      <c r="I40" s="30"/>
      <c r="K40" s="205"/>
      <c r="L40" s="206"/>
    </row>
    <row r="41" spans="1:12" x14ac:dyDescent="0.2">
      <c r="I41" s="30"/>
      <c r="K41" s="205"/>
      <c r="L41" s="206"/>
    </row>
    <row r="42" spans="1:12" x14ac:dyDescent="0.2">
      <c r="A42" s="184" t="s">
        <v>75</v>
      </c>
      <c r="B42" s="184"/>
      <c r="C42" s="184"/>
      <c r="D42" s="184"/>
      <c r="E42" s="184"/>
      <c r="F42" s="184"/>
      <c r="G42" s="184"/>
      <c r="H42" s="185"/>
      <c r="I42" s="30">
        <v>30</v>
      </c>
      <c r="K42" s="205" t="str">
        <f>CONCATENATE("£",TEXT(Data!B7,"#,##0.00")," up to £",TEXT(Data!B8-0.01,"#,##0.00"))</f>
        <v>£70,631.00 up to £111,376.99</v>
      </c>
      <c r="L42" s="206">
        <v>0.13500000000000001</v>
      </c>
    </row>
    <row r="43" spans="1:12" x14ac:dyDescent="0.2">
      <c r="A43" s="184"/>
      <c r="B43" s="184"/>
      <c r="C43" s="184"/>
      <c r="D43" s="184"/>
      <c r="E43" s="184"/>
      <c r="F43" s="184"/>
      <c r="G43" s="184"/>
      <c r="H43" s="186"/>
      <c r="I43" s="30"/>
      <c r="K43" s="205"/>
      <c r="L43" s="206"/>
    </row>
    <row r="44" spans="1:12" x14ac:dyDescent="0.2">
      <c r="I44" s="30"/>
      <c r="K44" s="205"/>
      <c r="L44" s="206"/>
    </row>
    <row r="45" spans="1:12" x14ac:dyDescent="0.2">
      <c r="A45" s="184" t="s">
        <v>76</v>
      </c>
      <c r="B45" s="184"/>
      <c r="C45" s="184"/>
      <c r="D45" s="184"/>
      <c r="E45" s="184"/>
      <c r="F45" s="184"/>
      <c r="G45" s="184"/>
      <c r="H45" s="185"/>
      <c r="I45" s="30">
        <v>31</v>
      </c>
      <c r="K45" s="205" t="str">
        <f>CONCATENATE("£",TEXT(Data!B8,"#,##0.00")," and over")</f>
        <v>£111,377.00 and over</v>
      </c>
      <c r="L45" s="206">
        <v>0.14499999999999999</v>
      </c>
    </row>
    <row r="46" spans="1:12" x14ac:dyDescent="0.2">
      <c r="A46" s="184"/>
      <c r="B46" s="184"/>
      <c r="C46" s="184"/>
      <c r="D46" s="184"/>
      <c r="E46" s="184"/>
      <c r="F46" s="184"/>
      <c r="G46" s="184"/>
      <c r="H46" s="186"/>
      <c r="I46" s="30"/>
      <c r="K46" s="205"/>
      <c r="L46" s="206"/>
    </row>
    <row r="47" spans="1:12" x14ac:dyDescent="0.2">
      <c r="I47" s="30"/>
      <c r="K47" s="205"/>
      <c r="L47" s="206"/>
    </row>
    <row r="48" spans="1:12" x14ac:dyDescent="0.2">
      <c r="A48" s="208" t="s">
        <v>77</v>
      </c>
      <c r="B48" s="208"/>
      <c r="C48" s="208"/>
      <c r="D48" s="208"/>
      <c r="E48" s="208"/>
      <c r="F48" s="208"/>
      <c r="G48" s="208"/>
      <c r="H48" s="187" t="e">
        <f>H27+H30+H33+H36+H39+H42+H45</f>
        <v>#DIV/0!</v>
      </c>
      <c r="I48" s="30">
        <v>32</v>
      </c>
      <c r="J48" s="37"/>
      <c r="K48" s="36"/>
    </row>
    <row r="49" spans="1:12" x14ac:dyDescent="0.2">
      <c r="A49" s="208"/>
      <c r="B49" s="208"/>
      <c r="C49" s="208"/>
      <c r="D49" s="208"/>
      <c r="E49" s="208"/>
      <c r="F49" s="208"/>
      <c r="G49" s="208"/>
      <c r="H49" s="204"/>
      <c r="I49" s="30"/>
      <c r="J49" s="37"/>
      <c r="K49" s="36"/>
    </row>
    <row r="52" spans="1:12" x14ac:dyDescent="0.2">
      <c r="A52" s="207" t="s">
        <v>180</v>
      </c>
      <c r="B52" s="207"/>
      <c r="C52" s="207"/>
      <c r="D52" s="207"/>
      <c r="E52" s="207"/>
      <c r="F52" s="207"/>
      <c r="G52" s="207"/>
      <c r="H52" s="207"/>
      <c r="I52" s="207"/>
      <c r="J52" s="207"/>
      <c r="K52" s="207"/>
      <c r="L52" s="207"/>
    </row>
    <row r="53" spans="1:12" x14ac:dyDescent="0.2">
      <c r="A53" s="75"/>
      <c r="B53" s="75"/>
      <c r="C53" s="75"/>
      <c r="D53" s="75"/>
      <c r="E53" s="75"/>
      <c r="F53" s="75"/>
      <c r="G53" s="75"/>
      <c r="H53" s="75"/>
      <c r="I53" s="75"/>
      <c r="J53" s="78"/>
      <c r="K53" s="75"/>
      <c r="L53" s="92"/>
    </row>
    <row r="54" spans="1:12" x14ac:dyDescent="0.2">
      <c r="A54" s="75"/>
      <c r="B54" s="75"/>
      <c r="C54" s="75"/>
      <c r="D54" s="75"/>
      <c r="E54" s="75"/>
      <c r="F54" s="75"/>
      <c r="G54" s="75"/>
      <c r="H54" s="112" t="s">
        <v>117</v>
      </c>
      <c r="I54" s="114"/>
      <c r="J54" s="78"/>
      <c r="K54" s="112">
        <v>2015</v>
      </c>
      <c r="L54" s="92"/>
    </row>
    <row r="55" spans="1:12" x14ac:dyDescent="0.2">
      <c r="A55" s="75"/>
      <c r="B55" s="75"/>
      <c r="C55" s="75"/>
      <c r="D55" s="75"/>
      <c r="E55" s="75"/>
      <c r="F55" s="75"/>
      <c r="G55" s="75"/>
      <c r="H55" s="75"/>
      <c r="I55" s="75"/>
      <c r="J55" s="78"/>
      <c r="K55" s="75"/>
      <c r="L55" s="92"/>
    </row>
    <row r="56" spans="1:12" x14ac:dyDescent="0.2">
      <c r="A56" s="75" t="s">
        <v>198</v>
      </c>
      <c r="B56" s="75"/>
      <c r="C56" s="75"/>
      <c r="D56" s="75"/>
      <c r="E56" s="75"/>
      <c r="F56" s="75"/>
      <c r="G56" s="75"/>
      <c r="H56" s="187" t="e">
        <f>IF(I24="P",H27-K56,)</f>
        <v>#DIV/0!</v>
      </c>
      <c r="I56" s="112" t="s">
        <v>181</v>
      </c>
      <c r="J56" s="112"/>
      <c r="K56" s="202"/>
      <c r="L56" s="92" t="s">
        <v>182</v>
      </c>
    </row>
    <row r="57" spans="1:12" x14ac:dyDescent="0.2">
      <c r="A57" s="75"/>
      <c r="B57" s="75"/>
      <c r="C57" s="75"/>
      <c r="D57" s="75"/>
      <c r="E57" s="75"/>
      <c r="F57" s="75"/>
      <c r="G57" s="75"/>
      <c r="H57" s="204"/>
      <c r="I57" s="78"/>
      <c r="J57" s="78"/>
      <c r="K57" s="203"/>
      <c r="L57" s="92"/>
    </row>
    <row r="58" spans="1:12" x14ac:dyDescent="0.2">
      <c r="A58" s="75"/>
      <c r="B58" s="75"/>
      <c r="C58" s="75"/>
      <c r="D58" s="75"/>
      <c r="E58" s="75"/>
      <c r="F58" s="75"/>
      <c r="G58" s="75"/>
      <c r="H58" s="75"/>
      <c r="I58" s="78"/>
      <c r="J58" s="78"/>
      <c r="K58" s="151"/>
      <c r="L58" s="92"/>
    </row>
  </sheetData>
  <mergeCells count="31">
    <mergeCell ref="H27:H28"/>
    <mergeCell ref="H45:H46"/>
    <mergeCell ref="H48:H49"/>
    <mergeCell ref="A22:L22"/>
    <mergeCell ref="I24:I25"/>
    <mergeCell ref="A36:G37"/>
    <mergeCell ref="A42:G43"/>
    <mergeCell ref="L36:L38"/>
    <mergeCell ref="K39:K41"/>
    <mergeCell ref="H30:H31"/>
    <mergeCell ref="H33:H34"/>
    <mergeCell ref="H36:H37"/>
    <mergeCell ref="H39:H40"/>
    <mergeCell ref="H42:H43"/>
    <mergeCell ref="L39:L41"/>
    <mergeCell ref="K42:K44"/>
    <mergeCell ref="K27:K29"/>
    <mergeCell ref="L27:L29"/>
    <mergeCell ref="K30:K32"/>
    <mergeCell ref="L30:L32"/>
    <mergeCell ref="K33:K35"/>
    <mergeCell ref="L33:L35"/>
    <mergeCell ref="K56:K57"/>
    <mergeCell ref="H56:H57"/>
    <mergeCell ref="K45:K47"/>
    <mergeCell ref="L45:L47"/>
    <mergeCell ref="K36:K38"/>
    <mergeCell ref="A52:L52"/>
    <mergeCell ref="A45:G46"/>
    <mergeCell ref="A48:G49"/>
    <mergeCell ref="L42:L44"/>
  </mergeCells>
  <pageMargins left="0.70866141732283472" right="0.70866141732283472" top="0.74803149606299213" bottom="0.74803149606299213" header="0.31496062992125984" footer="0.31496062992125984"/>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I24:I25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Layout" zoomScaleNormal="100" workbookViewId="0">
      <selection activeCell="H9" sqref="H9:I10"/>
    </sheetView>
  </sheetViews>
  <sheetFormatPr defaultColWidth="6.85546875" defaultRowHeight="11.25" x14ac:dyDescent="0.2"/>
  <cols>
    <col min="1" max="9" width="6.85546875" style="115"/>
    <col min="10" max="10" width="6.5703125" style="116" customWidth="1"/>
    <col min="11" max="11" width="13.5703125" style="115" customWidth="1"/>
    <col min="12" max="12" width="6.140625" style="116" customWidth="1"/>
    <col min="13" max="16384" width="6.85546875" style="115"/>
  </cols>
  <sheetData>
    <row r="1" spans="1:16" ht="22.5" customHeight="1" x14ac:dyDescent="0.2"/>
    <row r="2" spans="1:16" x14ac:dyDescent="0.2">
      <c r="A2" s="74" t="s">
        <v>114</v>
      </c>
      <c r="L2" s="117"/>
      <c r="M2" s="77"/>
      <c r="N2" s="77"/>
      <c r="O2" s="118"/>
      <c r="P2" s="119"/>
    </row>
    <row r="3" spans="1:16" ht="33.75" customHeight="1" x14ac:dyDescent="0.2">
      <c r="A3" s="209" t="s">
        <v>177</v>
      </c>
      <c r="B3" s="209"/>
      <c r="C3" s="209"/>
      <c r="D3" s="209"/>
      <c r="E3" s="209"/>
      <c r="F3" s="209"/>
      <c r="G3" s="209"/>
      <c r="H3" s="209"/>
      <c r="I3" s="209"/>
      <c r="J3" s="209"/>
      <c r="K3" s="209"/>
      <c r="L3" s="209"/>
      <c r="M3" s="77"/>
      <c r="N3" s="77"/>
      <c r="O3" s="118"/>
      <c r="P3" s="119"/>
    </row>
    <row r="4" spans="1:16" ht="11.25" customHeight="1" x14ac:dyDescent="0.2">
      <c r="A4" s="120"/>
      <c r="B4" s="120"/>
      <c r="C4" s="120"/>
      <c r="D4" s="120"/>
      <c r="E4" s="120"/>
      <c r="F4" s="120"/>
      <c r="G4" s="120"/>
      <c r="H4" s="120"/>
      <c r="I4" s="120"/>
      <c r="J4" s="120"/>
      <c r="K4" s="120"/>
      <c r="L4" s="120"/>
      <c r="M4" s="77"/>
      <c r="N4" s="77"/>
      <c r="O4" s="118"/>
      <c r="P4" s="119"/>
    </row>
    <row r="5" spans="1:16" x14ac:dyDescent="0.2">
      <c r="A5" s="75"/>
      <c r="B5" s="75"/>
      <c r="C5" s="75"/>
      <c r="D5" s="75"/>
      <c r="E5" s="75"/>
      <c r="F5" s="75"/>
      <c r="G5" s="75"/>
      <c r="H5" s="75"/>
      <c r="I5" s="168" t="str">
        <f>IF('Page 4'!I24="P","","P")</f>
        <v/>
      </c>
      <c r="J5" s="111" t="s">
        <v>113</v>
      </c>
      <c r="K5" s="121"/>
      <c r="M5" s="77"/>
      <c r="N5" s="77"/>
      <c r="O5" s="118"/>
      <c r="P5" s="119"/>
    </row>
    <row r="6" spans="1:16" x14ac:dyDescent="0.2">
      <c r="A6" s="75"/>
      <c r="B6" s="75"/>
      <c r="C6" s="75"/>
      <c r="D6" s="75"/>
      <c r="E6" s="75"/>
      <c r="F6" s="75"/>
      <c r="G6" s="75"/>
      <c r="H6" s="75"/>
      <c r="I6" s="169"/>
      <c r="J6" s="89"/>
      <c r="K6" s="121"/>
      <c r="L6" s="89"/>
      <c r="M6" s="77"/>
      <c r="N6" s="122"/>
      <c r="O6" s="123"/>
      <c r="P6" s="119"/>
    </row>
    <row r="7" spans="1:16" x14ac:dyDescent="0.2">
      <c r="A7" s="77"/>
      <c r="B7" s="77"/>
      <c r="C7" s="77"/>
      <c r="D7" s="77"/>
      <c r="E7" s="77"/>
      <c r="F7" s="77"/>
      <c r="G7" s="124"/>
      <c r="H7" s="124"/>
      <c r="I7" s="125"/>
      <c r="J7" s="89"/>
      <c r="K7" s="126"/>
      <c r="L7" s="89"/>
      <c r="M7" s="122"/>
      <c r="N7" s="119"/>
      <c r="O7" s="127"/>
      <c r="P7" s="119"/>
    </row>
    <row r="8" spans="1:16" x14ac:dyDescent="0.2">
      <c r="A8" s="75"/>
      <c r="B8" s="75"/>
      <c r="C8" s="75"/>
      <c r="D8" s="75"/>
      <c r="E8" s="75"/>
      <c r="F8" s="75"/>
      <c r="G8" s="75"/>
      <c r="H8" s="229" t="s">
        <v>117</v>
      </c>
      <c r="I8" s="229"/>
      <c r="J8" s="92"/>
      <c r="K8" s="112">
        <v>2015</v>
      </c>
      <c r="L8" s="89"/>
      <c r="M8" s="122"/>
      <c r="N8" s="119"/>
      <c r="O8" s="127"/>
      <c r="P8" s="119"/>
    </row>
    <row r="9" spans="1:16" x14ac:dyDescent="0.2">
      <c r="A9" s="73" t="s">
        <v>199</v>
      </c>
      <c r="B9" s="75"/>
      <c r="C9" s="75"/>
      <c r="D9" s="75"/>
      <c r="E9" s="75"/>
      <c r="F9" s="75"/>
      <c r="G9" s="75"/>
      <c r="H9" s="219"/>
      <c r="I9" s="220"/>
      <c r="J9" s="92" t="s">
        <v>183</v>
      </c>
      <c r="K9" s="223"/>
      <c r="L9" s="89" t="s">
        <v>184</v>
      </c>
      <c r="M9" s="122"/>
      <c r="N9" s="119"/>
      <c r="O9" s="127"/>
      <c r="P9" s="119"/>
    </row>
    <row r="10" spans="1:16" x14ac:dyDescent="0.2">
      <c r="A10" s="75"/>
      <c r="B10" s="75"/>
      <c r="C10" s="75"/>
      <c r="D10" s="75"/>
      <c r="E10" s="75"/>
      <c r="F10" s="75"/>
      <c r="G10" s="75"/>
      <c r="H10" s="221"/>
      <c r="I10" s="222"/>
      <c r="J10" s="92"/>
      <c r="K10" s="224"/>
      <c r="L10" s="89"/>
      <c r="M10" s="122"/>
      <c r="N10" s="119"/>
      <c r="O10" s="127"/>
      <c r="P10" s="119"/>
    </row>
    <row r="11" spans="1:16" x14ac:dyDescent="0.2">
      <c r="A11" s="75"/>
      <c r="B11" s="75"/>
      <c r="C11" s="75"/>
      <c r="D11" s="75"/>
      <c r="E11" s="75"/>
      <c r="F11" s="75"/>
      <c r="G11" s="75"/>
      <c r="H11" s="128"/>
      <c r="I11" s="128"/>
      <c r="J11" s="92"/>
      <c r="K11" s="128"/>
      <c r="L11" s="89"/>
      <c r="M11" s="122"/>
      <c r="N11" s="119"/>
      <c r="O11" s="127"/>
      <c r="P11" s="119"/>
    </row>
    <row r="12" spans="1:16" ht="22.5" customHeight="1" x14ac:dyDescent="0.2">
      <c r="A12" s="214" t="s">
        <v>121</v>
      </c>
      <c r="B12" s="214"/>
      <c r="C12" s="214"/>
      <c r="D12" s="214"/>
      <c r="E12" s="214"/>
      <c r="F12" s="214"/>
      <c r="G12" s="214"/>
      <c r="H12" s="214"/>
      <c r="I12" s="214"/>
      <c r="J12" s="214"/>
      <c r="K12" s="214"/>
      <c r="L12" s="214"/>
      <c r="M12" s="122"/>
      <c r="N12" s="119"/>
      <c r="O12" s="127"/>
      <c r="P12" s="119"/>
    </row>
    <row r="13" spans="1:16" x14ac:dyDescent="0.2">
      <c r="A13" s="77"/>
      <c r="B13" s="77"/>
      <c r="C13" s="77"/>
      <c r="D13" s="77"/>
      <c r="E13" s="77"/>
      <c r="F13" s="77"/>
      <c r="G13" s="124"/>
      <c r="H13" s="124"/>
      <c r="I13" s="125"/>
      <c r="J13" s="89"/>
      <c r="K13" s="126"/>
      <c r="L13" s="89"/>
      <c r="M13" s="122"/>
      <c r="N13" s="119"/>
      <c r="O13" s="127"/>
      <c r="P13" s="119"/>
    </row>
    <row r="14" spans="1:16" x14ac:dyDescent="0.2">
      <c r="A14" s="77" t="s">
        <v>122</v>
      </c>
      <c r="B14" s="77"/>
      <c r="C14" s="77"/>
      <c r="D14" s="77"/>
      <c r="E14" s="77"/>
      <c r="F14" s="77"/>
      <c r="G14" s="124"/>
      <c r="H14" s="219"/>
      <c r="I14" s="220"/>
      <c r="J14" s="92">
        <v>34</v>
      </c>
      <c r="K14" s="82"/>
      <c r="L14" s="89"/>
      <c r="M14" s="77"/>
      <c r="N14" s="122"/>
      <c r="O14" s="123"/>
      <c r="P14" s="119"/>
    </row>
    <row r="15" spans="1:16" x14ac:dyDescent="0.2">
      <c r="A15" s="77"/>
      <c r="B15" s="77"/>
      <c r="C15" s="77"/>
      <c r="D15" s="77"/>
      <c r="E15" s="77"/>
      <c r="F15" s="77"/>
      <c r="G15" s="124"/>
      <c r="H15" s="221"/>
      <c r="I15" s="222"/>
      <c r="J15" s="92"/>
      <c r="K15" s="82"/>
      <c r="L15" s="89"/>
      <c r="M15" s="77"/>
      <c r="N15" s="122"/>
      <c r="O15" s="123"/>
      <c r="P15" s="119"/>
    </row>
    <row r="16" spans="1:16" x14ac:dyDescent="0.2">
      <c r="A16" s="77"/>
      <c r="B16" s="77"/>
      <c r="C16" s="77"/>
      <c r="D16" s="77"/>
      <c r="E16" s="77"/>
      <c r="F16" s="77"/>
      <c r="G16" s="124"/>
      <c r="H16" s="127"/>
      <c r="I16" s="129"/>
      <c r="J16" s="89"/>
      <c r="K16" s="130"/>
      <c r="L16" s="89"/>
      <c r="M16" s="77"/>
      <c r="N16" s="119"/>
      <c r="O16" s="127"/>
      <c r="P16" s="119"/>
    </row>
    <row r="17" spans="1:16" x14ac:dyDescent="0.2">
      <c r="A17" s="214" t="s">
        <v>123</v>
      </c>
      <c r="B17" s="214"/>
      <c r="C17" s="214"/>
      <c r="D17" s="214"/>
      <c r="E17" s="214"/>
      <c r="F17" s="214"/>
      <c r="G17" s="124"/>
      <c r="H17" s="219"/>
      <c r="I17" s="220"/>
      <c r="J17" s="92">
        <v>35</v>
      </c>
      <c r="K17" s="223"/>
      <c r="L17" s="89" t="s">
        <v>163</v>
      </c>
      <c r="M17" s="113"/>
      <c r="N17" s="122"/>
      <c r="O17" s="123"/>
      <c r="P17" s="119"/>
    </row>
    <row r="18" spans="1:16" x14ac:dyDescent="0.2">
      <c r="A18" s="214"/>
      <c r="B18" s="214"/>
      <c r="C18" s="214"/>
      <c r="D18" s="214"/>
      <c r="E18" s="214"/>
      <c r="F18" s="214"/>
      <c r="G18" s="124"/>
      <c r="H18" s="221"/>
      <c r="I18" s="222"/>
      <c r="J18" s="92"/>
      <c r="K18" s="224"/>
      <c r="L18" s="89"/>
      <c r="M18" s="113"/>
      <c r="N18" s="122"/>
      <c r="O18" s="123"/>
      <c r="P18" s="119"/>
    </row>
    <row r="19" spans="1:16" x14ac:dyDescent="0.2">
      <c r="A19" s="77"/>
      <c r="B19" s="77"/>
      <c r="C19" s="77"/>
      <c r="D19" s="77"/>
      <c r="E19" s="77"/>
      <c r="F19" s="77"/>
      <c r="G19" s="124"/>
      <c r="H19" s="127"/>
      <c r="I19" s="129"/>
      <c r="J19" s="89"/>
      <c r="K19" s="130"/>
      <c r="L19" s="89"/>
      <c r="M19" s="77"/>
      <c r="N19" s="119"/>
      <c r="O19" s="85"/>
      <c r="P19" s="119"/>
    </row>
    <row r="20" spans="1:16" x14ac:dyDescent="0.2">
      <c r="A20" s="214" t="s">
        <v>124</v>
      </c>
      <c r="B20" s="214"/>
      <c r="C20" s="214"/>
      <c r="D20" s="214"/>
      <c r="E20" s="214"/>
      <c r="F20" s="214"/>
      <c r="G20" s="124"/>
      <c r="H20" s="219"/>
      <c r="I20" s="220"/>
      <c r="J20" s="92">
        <v>36</v>
      </c>
      <c r="K20" s="223"/>
      <c r="L20" s="89" t="s">
        <v>185</v>
      </c>
      <c r="M20" s="77"/>
      <c r="N20" s="119"/>
      <c r="O20" s="85"/>
      <c r="P20" s="119"/>
    </row>
    <row r="21" spans="1:16" x14ac:dyDescent="0.2">
      <c r="A21" s="214"/>
      <c r="B21" s="214"/>
      <c r="C21" s="214"/>
      <c r="D21" s="214"/>
      <c r="E21" s="214"/>
      <c r="F21" s="214"/>
      <c r="G21" s="124"/>
      <c r="H21" s="221"/>
      <c r="I21" s="222"/>
      <c r="J21" s="92"/>
      <c r="K21" s="224"/>
      <c r="L21" s="89"/>
      <c r="M21" s="123"/>
      <c r="N21" s="122"/>
      <c r="O21" s="123"/>
      <c r="P21" s="119"/>
    </row>
    <row r="22" spans="1:16" x14ac:dyDescent="0.2">
      <c r="A22" s="77"/>
      <c r="B22" s="77"/>
      <c r="C22" s="77"/>
      <c r="D22" s="77"/>
      <c r="E22" s="77"/>
      <c r="F22" s="77"/>
      <c r="G22" s="124"/>
      <c r="H22" s="127"/>
      <c r="I22" s="129"/>
      <c r="J22" s="89"/>
      <c r="K22" s="130"/>
      <c r="L22" s="89"/>
      <c r="M22" s="123"/>
      <c r="N22" s="77"/>
      <c r="O22" s="123"/>
      <c r="P22" s="77"/>
    </row>
    <row r="23" spans="1:16" ht="11.25" customHeight="1" x14ac:dyDescent="0.2">
      <c r="A23" s="113" t="s">
        <v>129</v>
      </c>
      <c r="B23" s="113"/>
      <c r="C23" s="113"/>
      <c r="D23" s="113"/>
      <c r="E23" s="113"/>
      <c r="F23" s="113"/>
      <c r="G23" s="124"/>
      <c r="H23" s="219"/>
      <c r="I23" s="220"/>
      <c r="J23" s="92">
        <v>37</v>
      </c>
      <c r="K23" s="223"/>
      <c r="L23" s="89" t="s">
        <v>159</v>
      </c>
      <c r="M23" s="131"/>
      <c r="N23" s="122"/>
      <c r="O23" s="127"/>
      <c r="P23" s="119"/>
    </row>
    <row r="24" spans="1:16" x14ac:dyDescent="0.2">
      <c r="A24" s="113"/>
      <c r="B24" s="113"/>
      <c r="C24" s="113"/>
      <c r="D24" s="113"/>
      <c r="E24" s="113"/>
      <c r="F24" s="113"/>
      <c r="G24" s="124"/>
      <c r="H24" s="221"/>
      <c r="I24" s="222"/>
      <c r="J24" s="92"/>
      <c r="K24" s="224"/>
      <c r="L24" s="89"/>
      <c r="M24" s="132"/>
      <c r="N24" s="119"/>
      <c r="O24" s="127"/>
      <c r="P24" s="119"/>
    </row>
    <row r="25" spans="1:16" x14ac:dyDescent="0.2">
      <c r="A25" s="77"/>
      <c r="B25" s="77"/>
      <c r="C25" s="77"/>
      <c r="D25" s="77"/>
      <c r="E25" s="77"/>
      <c r="F25" s="77"/>
      <c r="G25" s="124"/>
      <c r="H25" s="127"/>
      <c r="I25" s="129"/>
      <c r="J25" s="89"/>
      <c r="K25" s="130"/>
      <c r="L25" s="89"/>
      <c r="M25" s="132"/>
      <c r="N25" s="119"/>
      <c r="O25" s="127"/>
      <c r="P25" s="119"/>
    </row>
    <row r="26" spans="1:16" x14ac:dyDescent="0.2">
      <c r="A26" s="214" t="s">
        <v>130</v>
      </c>
      <c r="B26" s="214"/>
      <c r="C26" s="214"/>
      <c r="D26" s="214"/>
      <c r="E26" s="214"/>
      <c r="F26" s="214"/>
      <c r="G26" s="124"/>
      <c r="H26" s="219"/>
      <c r="I26" s="220"/>
      <c r="J26" s="92">
        <v>38</v>
      </c>
      <c r="K26" s="223"/>
      <c r="L26" s="89" t="s">
        <v>160</v>
      </c>
      <c r="M26" s="132"/>
      <c r="N26" s="119"/>
      <c r="O26" s="127"/>
      <c r="P26" s="119"/>
    </row>
    <row r="27" spans="1:16" x14ac:dyDescent="0.2">
      <c r="A27" s="214"/>
      <c r="B27" s="214"/>
      <c r="C27" s="214"/>
      <c r="D27" s="214"/>
      <c r="E27" s="214"/>
      <c r="F27" s="214"/>
      <c r="G27" s="124"/>
      <c r="H27" s="221"/>
      <c r="I27" s="222"/>
      <c r="J27" s="92"/>
      <c r="K27" s="224"/>
      <c r="L27" s="89"/>
      <c r="M27" s="123"/>
      <c r="N27" s="77"/>
      <c r="O27" s="123"/>
      <c r="P27" s="119"/>
    </row>
    <row r="28" spans="1:16" x14ac:dyDescent="0.2">
      <c r="A28" s="77"/>
      <c r="B28" s="77"/>
      <c r="C28" s="77"/>
      <c r="D28" s="77"/>
      <c r="E28" s="77"/>
      <c r="F28" s="77"/>
      <c r="G28" s="124"/>
      <c r="H28" s="127"/>
      <c r="I28" s="129"/>
      <c r="J28" s="89"/>
      <c r="K28" s="130"/>
      <c r="L28" s="89"/>
      <c r="M28" s="123"/>
      <c r="N28" s="77"/>
      <c r="O28" s="123"/>
      <c r="P28" s="119"/>
    </row>
    <row r="29" spans="1:16" x14ac:dyDescent="0.2">
      <c r="A29" s="214" t="s">
        <v>131</v>
      </c>
      <c r="B29" s="214"/>
      <c r="C29" s="214"/>
      <c r="D29" s="214"/>
      <c r="E29" s="214"/>
      <c r="F29" s="214"/>
      <c r="G29" s="124"/>
      <c r="H29" s="219"/>
      <c r="I29" s="220"/>
      <c r="J29" s="92">
        <v>39</v>
      </c>
      <c r="K29" s="223"/>
      <c r="L29" s="89" t="s">
        <v>161</v>
      </c>
      <c r="M29" s="133"/>
      <c r="N29" s="77"/>
      <c r="O29" s="134"/>
      <c r="P29" s="119"/>
    </row>
    <row r="30" spans="1:16" x14ac:dyDescent="0.2">
      <c r="A30" s="214"/>
      <c r="B30" s="214"/>
      <c r="C30" s="214"/>
      <c r="D30" s="214"/>
      <c r="E30" s="214"/>
      <c r="F30" s="214"/>
      <c r="G30" s="124"/>
      <c r="H30" s="221"/>
      <c r="I30" s="222"/>
      <c r="J30" s="92"/>
      <c r="K30" s="224"/>
      <c r="L30" s="89"/>
      <c r="M30" s="77"/>
      <c r="N30" s="119"/>
      <c r="O30" s="135"/>
      <c r="P30" s="119"/>
    </row>
    <row r="31" spans="1:16" x14ac:dyDescent="0.2">
      <c r="A31" s="77"/>
      <c r="B31" s="77"/>
      <c r="C31" s="77"/>
      <c r="D31" s="77"/>
      <c r="E31" s="77"/>
      <c r="F31" s="77"/>
      <c r="G31" s="86"/>
      <c r="H31" s="132"/>
      <c r="I31" s="136"/>
      <c r="J31" s="89"/>
      <c r="K31" s="137"/>
      <c r="L31" s="89"/>
      <c r="M31" s="77"/>
      <c r="N31" s="119"/>
      <c r="O31" s="135"/>
      <c r="P31" s="119"/>
    </row>
    <row r="32" spans="1:16" ht="11.25" customHeight="1" x14ac:dyDescent="0.2">
      <c r="A32" s="138" t="s">
        <v>125</v>
      </c>
      <c r="B32" s="138"/>
      <c r="C32" s="138"/>
      <c r="D32" s="138"/>
      <c r="E32" s="138"/>
      <c r="F32" s="138"/>
      <c r="G32" s="138"/>
      <c r="H32" s="225">
        <f>H9+H14+H17+H20+H23+H26+H29</f>
        <v>0</v>
      </c>
      <c r="I32" s="226"/>
      <c r="J32" s="92">
        <v>40</v>
      </c>
      <c r="K32" s="212">
        <f>K9+K17+K20+K23+K26+K29</f>
        <v>0</v>
      </c>
      <c r="L32" s="89" t="s">
        <v>162</v>
      </c>
      <c r="M32" s="77"/>
      <c r="N32" s="119"/>
      <c r="O32" s="135"/>
      <c r="P32" s="119"/>
    </row>
    <row r="33" spans="1:16" x14ac:dyDescent="0.2">
      <c r="A33" s="138"/>
      <c r="B33" s="138"/>
      <c r="C33" s="138"/>
      <c r="D33" s="138"/>
      <c r="E33" s="138"/>
      <c r="F33" s="138"/>
      <c r="G33" s="138"/>
      <c r="H33" s="227"/>
      <c r="I33" s="228"/>
      <c r="J33" s="92"/>
      <c r="K33" s="213"/>
      <c r="M33" s="77"/>
      <c r="N33" s="77"/>
      <c r="O33" s="77"/>
      <c r="P33" s="135"/>
    </row>
    <row r="34" spans="1:16" x14ac:dyDescent="0.2">
      <c r="A34" s="77"/>
      <c r="B34" s="77"/>
      <c r="C34" s="77"/>
      <c r="D34" s="77"/>
      <c r="E34" s="77"/>
      <c r="F34" s="77"/>
      <c r="G34" s="77"/>
      <c r="H34" s="77"/>
      <c r="I34" s="77"/>
      <c r="J34" s="89"/>
      <c r="K34" s="77"/>
      <c r="L34" s="89"/>
      <c r="M34" s="77"/>
      <c r="N34" s="77"/>
      <c r="O34" s="77"/>
      <c r="P34" s="135"/>
    </row>
    <row r="35" spans="1:16" ht="11.25" customHeight="1" x14ac:dyDescent="0.2">
      <c r="A35" s="77" t="s">
        <v>186</v>
      </c>
      <c r="B35" s="77"/>
      <c r="C35" s="77"/>
      <c r="D35" s="77"/>
      <c r="E35" s="77"/>
      <c r="F35" s="77"/>
      <c r="G35" s="77"/>
      <c r="H35" s="77"/>
      <c r="I35" s="139"/>
      <c r="J35" s="89"/>
      <c r="K35" s="210" t="b">
        <f>IF(H32&gt;=Data!B8,Data!C8,IF(H32&gt;=Data!B7,Data!C7,IF(H32&gt;=Data!B6,Data!C6,IF(H32&gt;=Data!B5,Data!C5,IF(H32&gt;=Data!B4,Data!C4,IF(H32&gt;=Data!B3,Data!C3,IF(H32&gt;0,Data!C2)))))))</f>
        <v>0</v>
      </c>
      <c r="L35" s="140">
        <v>41</v>
      </c>
      <c r="M35" s="141"/>
      <c r="N35" s="141"/>
      <c r="O35" s="141"/>
      <c r="P35" s="142"/>
    </row>
    <row r="36" spans="1:16" ht="11.25" customHeight="1" x14ac:dyDescent="0.2">
      <c r="A36" s="77"/>
      <c r="B36" s="77"/>
      <c r="C36" s="77"/>
      <c r="D36" s="77"/>
      <c r="E36" s="77"/>
      <c r="F36" s="77"/>
      <c r="G36" s="124"/>
      <c r="H36" s="124"/>
      <c r="I36" s="125"/>
      <c r="J36" s="89"/>
      <c r="K36" s="211"/>
      <c r="L36" s="140"/>
      <c r="M36" s="141"/>
      <c r="N36" s="141"/>
      <c r="O36" s="141"/>
      <c r="P36" s="142"/>
    </row>
    <row r="37" spans="1:16" ht="12.75" customHeight="1" x14ac:dyDescent="0.2">
      <c r="A37" s="143"/>
      <c r="B37" s="77"/>
      <c r="C37" s="77"/>
      <c r="D37" s="77"/>
      <c r="E37" s="77"/>
      <c r="F37" s="77"/>
      <c r="G37" s="77"/>
      <c r="H37" s="77"/>
      <c r="I37" s="77"/>
      <c r="J37" s="89"/>
      <c r="K37" s="77"/>
      <c r="L37" s="140"/>
      <c r="M37" s="141"/>
      <c r="N37" s="141"/>
      <c r="O37" s="141"/>
      <c r="P37" s="141"/>
    </row>
    <row r="38" spans="1:16" ht="12.75" customHeight="1" x14ac:dyDescent="0.2">
      <c r="A38" s="143" t="s">
        <v>126</v>
      </c>
      <c r="B38" s="77"/>
      <c r="C38" s="77"/>
      <c r="D38" s="77"/>
      <c r="E38" s="77"/>
      <c r="F38" s="77"/>
      <c r="G38" s="77"/>
      <c r="H38" s="77"/>
      <c r="I38" s="77"/>
      <c r="J38" s="89"/>
      <c r="K38" s="77"/>
      <c r="L38" s="140"/>
      <c r="M38" s="141"/>
      <c r="N38" s="141"/>
      <c r="O38" s="141"/>
      <c r="P38" s="141"/>
    </row>
    <row r="39" spans="1:16" ht="11.25" customHeight="1" x14ac:dyDescent="0.2">
      <c r="A39" s="77"/>
      <c r="B39" s="77"/>
      <c r="C39" s="77"/>
      <c r="D39" s="77"/>
      <c r="E39" s="77"/>
      <c r="F39" s="77"/>
      <c r="G39" s="77"/>
      <c r="H39" s="113"/>
      <c r="I39" s="113"/>
      <c r="J39" s="89"/>
      <c r="K39" s="113"/>
      <c r="L39" s="140"/>
      <c r="M39" s="141"/>
      <c r="N39" s="141"/>
      <c r="O39" s="141"/>
      <c r="P39" s="142"/>
    </row>
    <row r="40" spans="1:16" ht="11.25" customHeight="1" x14ac:dyDescent="0.2">
      <c r="A40" s="77" t="s">
        <v>187</v>
      </c>
      <c r="B40" s="77"/>
      <c r="C40" s="77"/>
      <c r="D40" s="77"/>
      <c r="E40" s="77"/>
      <c r="F40" s="77"/>
      <c r="G40" s="77"/>
      <c r="H40" s="113"/>
      <c r="I40" s="113"/>
      <c r="J40" s="89"/>
      <c r="K40" s="212">
        <f>K32</f>
        <v>0</v>
      </c>
      <c r="L40" s="140">
        <v>42</v>
      </c>
      <c r="M40" s="141"/>
      <c r="N40" s="141"/>
      <c r="O40" s="141"/>
      <c r="P40" s="141"/>
    </row>
    <row r="41" spans="1:16" ht="11.25" customHeight="1" x14ac:dyDescent="0.2">
      <c r="A41" s="77"/>
      <c r="B41" s="77"/>
      <c r="C41" s="77"/>
      <c r="D41" s="77"/>
      <c r="E41" s="77"/>
      <c r="F41" s="77"/>
      <c r="G41" s="77"/>
      <c r="H41" s="77"/>
      <c r="I41" s="77"/>
      <c r="J41" s="89"/>
      <c r="K41" s="213"/>
      <c r="L41" s="140"/>
      <c r="M41" s="141"/>
      <c r="N41" s="141"/>
      <c r="O41" s="141"/>
      <c r="P41" s="142"/>
    </row>
    <row r="42" spans="1:16" x14ac:dyDescent="0.2">
      <c r="A42" s="77"/>
      <c r="B42" s="77"/>
      <c r="C42" s="77"/>
      <c r="D42" s="77"/>
      <c r="E42" s="77"/>
      <c r="F42" s="77"/>
      <c r="G42" s="77"/>
      <c r="H42" s="113"/>
      <c r="I42" s="113"/>
      <c r="J42" s="89"/>
      <c r="K42" s="113"/>
      <c r="L42" s="140"/>
      <c r="M42" s="141"/>
      <c r="N42" s="141"/>
      <c r="O42" s="141"/>
      <c r="P42" s="141"/>
    </row>
    <row r="43" spans="1:16" ht="11.25" customHeight="1" x14ac:dyDescent="0.2">
      <c r="A43" s="214" t="s">
        <v>127</v>
      </c>
      <c r="B43" s="214"/>
      <c r="C43" s="214"/>
      <c r="D43" s="214"/>
      <c r="E43" s="214"/>
      <c r="F43" s="214"/>
      <c r="G43" s="214"/>
      <c r="H43" s="113"/>
      <c r="I43" s="122">
        <v>365</v>
      </c>
      <c r="J43" s="89"/>
      <c r="K43" s="215" t="e">
        <f>K40*I43/I44</f>
        <v>#DIV/0!</v>
      </c>
      <c r="L43" s="140">
        <v>44</v>
      </c>
      <c r="M43" s="141"/>
      <c r="N43" s="141"/>
      <c r="O43" s="141"/>
      <c r="P43" s="142"/>
    </row>
    <row r="44" spans="1:16" x14ac:dyDescent="0.2">
      <c r="A44" s="214"/>
      <c r="B44" s="214"/>
      <c r="C44" s="214"/>
      <c r="D44" s="214"/>
      <c r="E44" s="214"/>
      <c r="F44" s="214"/>
      <c r="G44" s="214"/>
      <c r="H44" s="124"/>
      <c r="I44" s="144"/>
      <c r="J44" s="89">
        <v>43</v>
      </c>
      <c r="K44" s="216"/>
      <c r="L44" s="140"/>
      <c r="M44" s="141"/>
      <c r="N44" s="141"/>
      <c r="O44" s="141"/>
      <c r="P44" s="141"/>
    </row>
    <row r="45" spans="1:16" x14ac:dyDescent="0.2">
      <c r="A45" s="77"/>
      <c r="B45" s="77"/>
      <c r="C45" s="77"/>
      <c r="D45" s="77"/>
      <c r="E45" s="77"/>
      <c r="F45" s="77"/>
      <c r="G45" s="145"/>
      <c r="H45" s="146"/>
      <c r="I45" s="146"/>
      <c r="K45" s="91"/>
      <c r="L45" s="140"/>
      <c r="M45" s="77"/>
      <c r="N45" s="77"/>
      <c r="O45" s="77"/>
      <c r="P45" s="77"/>
    </row>
    <row r="46" spans="1:16" ht="11.25" customHeight="1" x14ac:dyDescent="0.2">
      <c r="A46" s="214" t="s">
        <v>128</v>
      </c>
      <c r="B46" s="214"/>
      <c r="C46" s="214"/>
      <c r="D46" s="214"/>
      <c r="E46" s="214"/>
      <c r="F46" s="214"/>
      <c r="G46" s="214"/>
      <c r="H46" s="83"/>
      <c r="I46" s="83"/>
      <c r="K46" s="217"/>
      <c r="L46" s="140">
        <v>45</v>
      </c>
      <c r="M46" s="77"/>
      <c r="N46" s="77"/>
      <c r="O46" s="77"/>
      <c r="P46" s="77"/>
    </row>
    <row r="47" spans="1:16" x14ac:dyDescent="0.2">
      <c r="A47" s="214"/>
      <c r="B47" s="214"/>
      <c r="C47" s="214"/>
      <c r="D47" s="214"/>
      <c r="E47" s="214"/>
      <c r="F47" s="214"/>
      <c r="G47" s="214"/>
      <c r="H47" s="146"/>
      <c r="I47" s="146"/>
      <c r="K47" s="218"/>
      <c r="L47" s="140"/>
      <c r="M47" s="77"/>
      <c r="N47" s="77"/>
      <c r="O47" s="77"/>
      <c r="P47" s="77"/>
    </row>
    <row r="48" spans="1:16" x14ac:dyDescent="0.2">
      <c r="A48" s="77"/>
      <c r="B48" s="77"/>
      <c r="C48" s="77"/>
      <c r="D48" s="77"/>
      <c r="E48" s="77"/>
      <c r="F48" s="77"/>
      <c r="G48" s="147"/>
      <c r="H48" s="86"/>
      <c r="I48" s="86"/>
      <c r="K48" s="148"/>
      <c r="L48" s="140"/>
      <c r="M48" s="77"/>
      <c r="N48" s="77"/>
      <c r="O48" s="77"/>
      <c r="P48" s="77"/>
    </row>
    <row r="49" spans="1:16" ht="11.25" customHeight="1" x14ac:dyDescent="0.2">
      <c r="A49" s="77" t="s">
        <v>125</v>
      </c>
      <c r="B49" s="77"/>
      <c r="C49" s="77"/>
      <c r="D49" s="77"/>
      <c r="E49" s="77"/>
      <c r="F49" s="77"/>
      <c r="G49" s="145"/>
      <c r="H49" s="146"/>
      <c r="I49" s="146"/>
      <c r="K49" s="215" t="e">
        <f>K43+K46</f>
        <v>#DIV/0!</v>
      </c>
      <c r="L49" s="140">
        <v>46</v>
      </c>
      <c r="M49" s="77"/>
      <c r="N49" s="77"/>
      <c r="O49" s="77"/>
      <c r="P49" s="77"/>
    </row>
    <row r="50" spans="1:16" x14ac:dyDescent="0.2">
      <c r="A50" s="77"/>
      <c r="B50" s="77"/>
      <c r="C50" s="77"/>
      <c r="D50" s="77"/>
      <c r="E50" s="77"/>
      <c r="F50" s="77"/>
      <c r="G50" s="147"/>
      <c r="H50" s="83"/>
      <c r="I50" s="83"/>
      <c r="K50" s="216"/>
      <c r="L50" s="140"/>
      <c r="M50" s="77"/>
      <c r="N50" s="77"/>
      <c r="O50" s="77"/>
      <c r="P50" s="77"/>
    </row>
    <row r="51" spans="1:16" x14ac:dyDescent="0.2">
      <c r="A51" s="77"/>
      <c r="B51" s="77"/>
      <c r="C51" s="77"/>
      <c r="D51" s="77"/>
      <c r="E51" s="77"/>
      <c r="F51" s="77"/>
      <c r="G51" s="145"/>
      <c r="H51" s="146"/>
      <c r="I51" s="146"/>
      <c r="K51" s="91"/>
      <c r="L51" s="140"/>
      <c r="M51" s="77"/>
      <c r="N51" s="77"/>
      <c r="O51" s="77"/>
      <c r="P51" s="77"/>
    </row>
    <row r="52" spans="1:16" ht="12.75" x14ac:dyDescent="0.2">
      <c r="A52" s="77" t="s">
        <v>188</v>
      </c>
      <c r="B52" s="77"/>
      <c r="C52" s="77"/>
      <c r="D52" s="77"/>
      <c r="E52" s="77"/>
      <c r="F52" s="77"/>
      <c r="G52" s="77"/>
      <c r="H52" s="77"/>
      <c r="I52" s="139"/>
      <c r="J52" s="89"/>
      <c r="K52" s="210" t="e">
        <f>IF(K49&gt;=Data!B8,Data!C8,IF(K49&gt;=Data!B7,Data!C7,IF(K49&gt;=Data!B6,Data!C6,IF(K49&gt;=Data!B5,Data!C5,IF(K49&gt;=Data!B4,Data!C4,IF(K49&gt;=Data!B3,Data!C3,IF(K49&gt;0,Data!C2)))))))</f>
        <v>#DIV/0!</v>
      </c>
      <c r="L52" s="140">
        <v>47</v>
      </c>
      <c r="M52" s="77"/>
      <c r="N52" s="77"/>
      <c r="O52" s="77"/>
      <c r="P52" s="77"/>
    </row>
    <row r="53" spans="1:16" x14ac:dyDescent="0.2">
      <c r="A53" s="77"/>
      <c r="B53" s="77"/>
      <c r="C53" s="77"/>
      <c r="D53" s="77"/>
      <c r="E53" s="77"/>
      <c r="F53" s="77"/>
      <c r="G53" s="124"/>
      <c r="H53" s="124"/>
      <c r="I53" s="125"/>
      <c r="J53" s="89"/>
      <c r="K53" s="211"/>
      <c r="L53" s="140"/>
      <c r="M53" s="77"/>
      <c r="N53" s="77"/>
      <c r="O53" s="77"/>
      <c r="P53" s="77"/>
    </row>
    <row r="54" spans="1:16" x14ac:dyDescent="0.2">
      <c r="A54" s="77"/>
      <c r="B54" s="77"/>
      <c r="C54" s="77"/>
      <c r="D54" s="77"/>
      <c r="E54" s="77"/>
      <c r="F54" s="77"/>
      <c r="G54" s="86"/>
      <c r="H54" s="86"/>
      <c r="I54" s="86"/>
      <c r="J54" s="149"/>
      <c r="K54" s="148"/>
      <c r="L54" s="140"/>
      <c r="M54" s="77"/>
      <c r="N54" s="77"/>
      <c r="O54" s="77"/>
      <c r="P54" s="77"/>
    </row>
    <row r="55" spans="1:16" x14ac:dyDescent="0.2">
      <c r="A55" s="77"/>
      <c r="B55" s="77"/>
      <c r="C55" s="77"/>
      <c r="D55" s="77"/>
      <c r="E55" s="77"/>
      <c r="F55" s="77"/>
      <c r="G55" s="83"/>
      <c r="H55" s="83"/>
      <c r="I55" s="83"/>
      <c r="J55" s="149"/>
      <c r="K55" s="148"/>
      <c r="L55" s="140"/>
      <c r="M55" s="77"/>
      <c r="N55" s="77"/>
      <c r="O55" s="77"/>
      <c r="P55" s="77"/>
    </row>
    <row r="56" spans="1:16" x14ac:dyDescent="0.2">
      <c r="A56" s="77"/>
      <c r="B56" s="77"/>
      <c r="C56" s="77"/>
      <c r="D56" s="77"/>
      <c r="E56" s="77"/>
      <c r="F56" s="77"/>
      <c r="G56" s="83"/>
      <c r="H56" s="83"/>
      <c r="I56" s="83"/>
      <c r="J56" s="89"/>
      <c r="M56" s="77"/>
      <c r="N56" s="77"/>
      <c r="O56" s="77"/>
      <c r="P56" s="77"/>
    </row>
    <row r="57" spans="1:16" x14ac:dyDescent="0.2">
      <c r="A57" s="77"/>
      <c r="B57" s="77"/>
      <c r="C57" s="77"/>
      <c r="D57" s="77"/>
      <c r="E57" s="77"/>
      <c r="F57" s="77"/>
      <c r="G57" s="77"/>
      <c r="H57" s="77"/>
      <c r="I57" s="77"/>
      <c r="J57" s="89"/>
      <c r="K57" s="77"/>
      <c r="L57" s="89"/>
      <c r="M57" s="77"/>
      <c r="N57" s="77"/>
      <c r="O57" s="77"/>
    </row>
  </sheetData>
  <mergeCells count="31">
    <mergeCell ref="A20:F21"/>
    <mergeCell ref="H20:I21"/>
    <mergeCell ref="K20:K21"/>
    <mergeCell ref="A3:L3"/>
    <mergeCell ref="I5:I6"/>
    <mergeCell ref="H8:I8"/>
    <mergeCell ref="H9:I10"/>
    <mergeCell ref="K9:K10"/>
    <mergeCell ref="A12:L12"/>
    <mergeCell ref="H14:I15"/>
    <mergeCell ref="A17:F18"/>
    <mergeCell ref="H17:I18"/>
    <mergeCell ref="K17:K18"/>
    <mergeCell ref="K35:K36"/>
    <mergeCell ref="H23:I24"/>
    <mergeCell ref="K23:K24"/>
    <mergeCell ref="A26:F27"/>
    <mergeCell ref="H26:I27"/>
    <mergeCell ref="K26:K27"/>
    <mergeCell ref="A29:F30"/>
    <mergeCell ref="H29:I30"/>
    <mergeCell ref="K29:K30"/>
    <mergeCell ref="H32:I33"/>
    <mergeCell ref="K32:K33"/>
    <mergeCell ref="K52:K53"/>
    <mergeCell ref="K40:K41"/>
    <mergeCell ref="A43:G44"/>
    <mergeCell ref="K43:K44"/>
    <mergeCell ref="A46:G47"/>
    <mergeCell ref="K46:K47"/>
    <mergeCell ref="K49:K50"/>
  </mergeCells>
  <pageMargins left="0.70866141732283472" right="0.70866141732283472" top="0.74803149606299213" bottom="0.74803149606299213" header="0.31496062992125984" footer="0.31496062992125984"/>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[1]Data!#REF!</xm:f>
          </x14:formula1>
          <xm:sqref>I52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Layout" zoomScaleNormal="100" workbookViewId="0">
      <selection activeCell="G32" sqref="G3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9" customWidth="1"/>
    <col min="13" max="16384" width="6.85546875" style="1"/>
  </cols>
  <sheetData>
    <row r="1" spans="1:12" ht="22.5" customHeight="1" x14ac:dyDescent="0.2"/>
    <row r="2" spans="1:12" ht="22.5" customHeight="1" x14ac:dyDescent="0.2">
      <c r="A2" s="208" t="s">
        <v>70</v>
      </c>
      <c r="B2" s="208"/>
      <c r="C2" s="208"/>
      <c r="D2" s="208"/>
      <c r="E2" s="208"/>
      <c r="F2" s="208"/>
      <c r="G2" s="208"/>
      <c r="H2" s="208"/>
      <c r="I2" s="208"/>
      <c r="J2" s="208"/>
      <c r="K2" s="208"/>
      <c r="L2" s="52"/>
    </row>
    <row r="4" spans="1:12" s="73" customFormat="1" x14ac:dyDescent="0.2">
      <c r="L4" s="56"/>
    </row>
    <row r="5" spans="1:12" x14ac:dyDescent="0.2">
      <c r="A5" s="16" t="s">
        <v>136</v>
      </c>
    </row>
    <row r="7" spans="1:12" ht="11.25" customHeight="1" x14ac:dyDescent="0.2">
      <c r="A7" s="31"/>
      <c r="B7" s="33"/>
      <c r="C7" s="32"/>
      <c r="D7" s="152"/>
      <c r="E7" s="78"/>
      <c r="F7" s="84"/>
      <c r="G7" s="84"/>
      <c r="H7" s="84" t="s">
        <v>78</v>
      </c>
      <c r="I7" s="84"/>
      <c r="J7" s="240" t="s">
        <v>79</v>
      </c>
      <c r="K7" s="240"/>
    </row>
    <row r="8" spans="1:12" x14ac:dyDescent="0.2">
      <c r="A8" s="31"/>
      <c r="B8" s="33"/>
      <c r="C8" s="32"/>
      <c r="D8" s="78" t="s">
        <v>80</v>
      </c>
      <c r="E8" s="78"/>
      <c r="F8" s="84" t="s">
        <v>81</v>
      </c>
      <c r="G8" s="84"/>
      <c r="H8" s="84" t="s">
        <v>82</v>
      </c>
      <c r="I8" s="84"/>
      <c r="J8" s="240"/>
      <c r="K8" s="240"/>
    </row>
    <row r="9" spans="1:12" x14ac:dyDescent="0.2">
      <c r="A9" s="32"/>
      <c r="B9" s="32"/>
      <c r="C9" s="32"/>
      <c r="D9" s="32"/>
      <c r="E9" s="35"/>
      <c r="F9" s="35"/>
      <c r="G9" s="42"/>
      <c r="H9" s="32"/>
      <c r="I9" s="32"/>
      <c r="J9" s="38"/>
      <c r="K9" s="51"/>
    </row>
    <row r="10" spans="1:12" x14ac:dyDescent="0.2">
      <c r="A10" s="32" t="s">
        <v>83</v>
      </c>
      <c r="B10" s="32"/>
      <c r="C10" s="32"/>
      <c r="D10" s="241" t="e">
        <f>IF('Page 5'!I5="P",'Page 5'!K35,IF('Page 4'!H48&gt;=Data!B8,Data!C8,IF('Page 4'!H48&gt;=Data!B7,Data!C7,IF('Page 4'!H48&gt;=Data!B6,Data!C6,IF('Page 4'!H48&gt;=Data!B5,Data!C5,IF('Page 4'!H48&gt;=Data!B4,Data!C4,IF('Page 4'!H48&gt;=Data!B3,Data!C3,IF('Page 4'!H48&gt;0,Data!C2))))))))</f>
        <v>#DIV/0!</v>
      </c>
      <c r="E10" s="48">
        <v>48</v>
      </c>
      <c r="F10" s="232" t="e">
        <f>IF('Page 5'!I5="P",ROUNDDOWN('Page 5'!H9*D10,2),ROUNDDOWN('Page 4'!H56*D10,2))</f>
        <v>#DIV/0!</v>
      </c>
      <c r="G10" s="48">
        <v>52</v>
      </c>
      <c r="H10" s="234"/>
      <c r="I10" s="48">
        <v>56</v>
      </c>
      <c r="J10" s="236" t="e">
        <f>F10-H10</f>
        <v>#DIV/0!</v>
      </c>
      <c r="K10" s="48">
        <v>60</v>
      </c>
    </row>
    <row r="11" spans="1:12" x14ac:dyDescent="0.2">
      <c r="A11" s="32" t="s">
        <v>84</v>
      </c>
      <c r="B11" s="32"/>
      <c r="C11" s="32"/>
      <c r="D11" s="242"/>
      <c r="E11" s="48"/>
      <c r="F11" s="233"/>
      <c r="G11" s="49"/>
      <c r="H11" s="235"/>
      <c r="I11" s="49"/>
      <c r="J11" s="233"/>
      <c r="K11" s="48"/>
    </row>
    <row r="12" spans="1:12" x14ac:dyDescent="0.2">
      <c r="A12" s="32"/>
      <c r="B12" s="32"/>
      <c r="C12" s="32"/>
      <c r="D12" s="45"/>
      <c r="E12" s="48"/>
      <c r="F12" s="44"/>
      <c r="G12" s="49"/>
      <c r="H12" s="41"/>
      <c r="I12" s="49"/>
      <c r="J12" s="41"/>
      <c r="K12" s="48"/>
    </row>
    <row r="13" spans="1:12" x14ac:dyDescent="0.2">
      <c r="A13" s="32" t="s">
        <v>85</v>
      </c>
      <c r="B13" s="32"/>
      <c r="C13" s="32"/>
      <c r="D13" s="230">
        <v>0</v>
      </c>
      <c r="E13" s="48">
        <v>49</v>
      </c>
      <c r="F13" s="232" t="e">
        <f>IF('Page 5'!I5="P",ROUNDDOWN('Page 5'!H9*D13,2),ROUNDDOWN('Page 4'!H56*D13,2))</f>
        <v>#DIV/0!</v>
      </c>
      <c r="G13" s="48">
        <v>53</v>
      </c>
      <c r="H13" s="234"/>
      <c r="I13" s="48">
        <v>57</v>
      </c>
      <c r="J13" s="236" t="e">
        <f>F13-H13</f>
        <v>#DIV/0!</v>
      </c>
      <c r="K13" s="48">
        <v>61</v>
      </c>
    </row>
    <row r="14" spans="1:12" x14ac:dyDescent="0.2">
      <c r="A14" s="32" t="s">
        <v>84</v>
      </c>
      <c r="B14" s="32"/>
      <c r="C14" s="32"/>
      <c r="D14" s="231"/>
      <c r="E14" s="48"/>
      <c r="F14" s="233"/>
      <c r="G14" s="49"/>
      <c r="H14" s="235"/>
      <c r="I14" s="49"/>
      <c r="J14" s="233"/>
      <c r="K14" s="48"/>
    </row>
    <row r="15" spans="1:12" x14ac:dyDescent="0.2">
      <c r="A15" s="32"/>
      <c r="B15" s="32"/>
      <c r="C15" s="32"/>
      <c r="D15" s="34"/>
      <c r="E15" s="48"/>
      <c r="F15" s="44"/>
      <c r="G15" s="49"/>
      <c r="H15" s="41"/>
      <c r="I15" s="49"/>
      <c r="J15" s="41"/>
      <c r="K15" s="48"/>
    </row>
    <row r="16" spans="1:12" x14ac:dyDescent="0.2">
      <c r="A16" s="32" t="s">
        <v>86</v>
      </c>
      <c r="B16" s="32"/>
      <c r="C16" s="32"/>
      <c r="D16" s="47">
        <v>0</v>
      </c>
      <c r="E16" s="62" t="s">
        <v>189</v>
      </c>
      <c r="F16" s="236" t="e">
        <f>ROUNDDOWN('Page 4'!H56*D16+D17+D18,2)</f>
        <v>#DIV/0!</v>
      </c>
      <c r="G16" s="48">
        <v>54</v>
      </c>
      <c r="H16" s="234"/>
      <c r="I16" s="48">
        <v>58</v>
      </c>
      <c r="J16" s="236" t="e">
        <f>F16-H16</f>
        <v>#DIV/0!</v>
      </c>
      <c r="K16" s="48">
        <v>62</v>
      </c>
    </row>
    <row r="17" spans="1:12" x14ac:dyDescent="0.2">
      <c r="A17" s="32" t="s">
        <v>87</v>
      </c>
      <c r="B17" s="32"/>
      <c r="C17" s="32"/>
      <c r="D17" s="39">
        <v>0</v>
      </c>
      <c r="E17" s="62" t="s">
        <v>190</v>
      </c>
      <c r="F17" s="233"/>
      <c r="G17" s="49"/>
      <c r="H17" s="235"/>
      <c r="I17" s="49"/>
      <c r="J17" s="233"/>
      <c r="K17" s="48"/>
    </row>
    <row r="18" spans="1:12" x14ac:dyDescent="0.2">
      <c r="A18" s="32" t="s">
        <v>88</v>
      </c>
      <c r="B18" s="32"/>
      <c r="C18" s="32"/>
      <c r="D18" s="39">
        <v>0</v>
      </c>
      <c r="E18" s="62" t="s">
        <v>191</v>
      </c>
      <c r="F18" s="44"/>
      <c r="G18" s="49"/>
      <c r="H18" s="41"/>
      <c r="I18" s="49"/>
      <c r="J18" s="41"/>
      <c r="K18" s="48"/>
    </row>
    <row r="19" spans="1:12" x14ac:dyDescent="0.2">
      <c r="A19" s="32"/>
      <c r="B19" s="32"/>
      <c r="C19" s="32"/>
      <c r="D19" s="34"/>
      <c r="E19" s="48"/>
      <c r="F19" s="44"/>
      <c r="G19" s="49"/>
      <c r="H19" s="41"/>
      <c r="I19" s="49"/>
      <c r="J19" s="41"/>
      <c r="K19" s="48"/>
    </row>
    <row r="20" spans="1:12" x14ac:dyDescent="0.2">
      <c r="A20" s="32" t="s">
        <v>89</v>
      </c>
      <c r="B20" s="32"/>
      <c r="C20" s="32"/>
      <c r="D20" s="238">
        <f>Data!D2</f>
        <v>0.14299999999999999</v>
      </c>
      <c r="E20" s="48">
        <v>51</v>
      </c>
      <c r="F20" s="232" t="e">
        <f>IF('Page 5'!I5="P",ROUNDDOWN('Page 5'!H9*D20,2),ROUNDDOWN('Page 4'!H56*D20,2))</f>
        <v>#DIV/0!</v>
      </c>
      <c r="G20" s="48">
        <v>55</v>
      </c>
      <c r="H20" s="234"/>
      <c r="I20" s="48">
        <v>59</v>
      </c>
      <c r="J20" s="236" t="e">
        <f>F20-H20</f>
        <v>#DIV/0!</v>
      </c>
      <c r="K20" s="48">
        <v>63</v>
      </c>
    </row>
    <row r="21" spans="1:12" x14ac:dyDescent="0.2">
      <c r="A21" s="32" t="s">
        <v>90</v>
      </c>
      <c r="B21" s="32"/>
      <c r="C21" s="32"/>
      <c r="D21" s="239"/>
      <c r="E21" s="35"/>
      <c r="F21" s="243"/>
      <c r="G21" s="50"/>
      <c r="H21" s="235"/>
      <c r="I21" s="50"/>
      <c r="J21" s="233"/>
      <c r="K21" s="48"/>
    </row>
    <row r="22" spans="1:12" x14ac:dyDescent="0.2">
      <c r="A22" s="32"/>
      <c r="B22" s="32"/>
      <c r="C22" s="32"/>
      <c r="D22" s="32"/>
      <c r="E22" s="35"/>
      <c r="F22" s="43"/>
      <c r="G22" s="40"/>
      <c r="H22" s="46"/>
      <c r="I22" s="46"/>
      <c r="J22" s="46"/>
      <c r="K22" s="48"/>
    </row>
    <row r="23" spans="1:12" x14ac:dyDescent="0.2">
      <c r="A23" s="32" t="s">
        <v>91</v>
      </c>
      <c r="B23" s="32"/>
      <c r="C23" s="32"/>
      <c r="D23" s="32"/>
      <c r="E23" s="35"/>
      <c r="F23" s="43"/>
      <c r="G23" s="40"/>
      <c r="H23" s="43"/>
      <c r="I23" s="46"/>
      <c r="J23" s="236" t="e">
        <f>J10+J13+J16+J20</f>
        <v>#DIV/0!</v>
      </c>
      <c r="K23" s="48">
        <v>64</v>
      </c>
    </row>
    <row r="24" spans="1:12" x14ac:dyDescent="0.2">
      <c r="A24" s="32"/>
      <c r="B24" s="32"/>
      <c r="C24" s="32"/>
      <c r="D24" s="32"/>
      <c r="E24" s="35"/>
      <c r="F24" s="43"/>
      <c r="G24" s="40"/>
      <c r="H24" s="46"/>
      <c r="I24" s="46"/>
      <c r="J24" s="233"/>
      <c r="K24" s="48"/>
    </row>
    <row r="26" spans="1:12" x14ac:dyDescent="0.2">
      <c r="A26" s="60" t="s">
        <v>200</v>
      </c>
    </row>
    <row r="27" spans="1:12" ht="22.5" customHeight="1" x14ac:dyDescent="0.2">
      <c r="A27" s="237" t="s">
        <v>192</v>
      </c>
      <c r="B27" s="237"/>
      <c r="C27" s="237"/>
      <c r="D27" s="237"/>
      <c r="E27" s="237"/>
      <c r="F27" s="237"/>
      <c r="G27" s="237"/>
      <c r="H27" s="237"/>
      <c r="I27" s="237"/>
      <c r="J27" s="237"/>
      <c r="K27" s="237"/>
    </row>
    <row r="29" spans="1:12" x14ac:dyDescent="0.2">
      <c r="A29" s="55" t="s">
        <v>193</v>
      </c>
    </row>
    <row r="30" spans="1:12" x14ac:dyDescent="0.2">
      <c r="A30" s="55" t="s">
        <v>219</v>
      </c>
    </row>
    <row r="32" spans="1:12" s="73" customFormat="1" x14ac:dyDescent="0.2">
      <c r="L32" s="56"/>
    </row>
    <row r="33" spans="1:12" x14ac:dyDescent="0.2">
      <c r="A33" s="16" t="s">
        <v>137</v>
      </c>
      <c r="B33" s="73"/>
      <c r="C33" s="73"/>
      <c r="D33" s="73"/>
      <c r="E33" s="73"/>
      <c r="F33" s="73"/>
      <c r="G33" s="73"/>
      <c r="H33" s="73"/>
      <c r="I33" s="73"/>
      <c r="J33" s="73"/>
      <c r="K33" s="73"/>
    </row>
    <row r="34" spans="1:12" x14ac:dyDescent="0.2">
      <c r="A34" s="73"/>
      <c r="B34" s="73"/>
      <c r="C34" s="73"/>
      <c r="D34" s="73"/>
      <c r="E34" s="73"/>
      <c r="F34" s="73"/>
      <c r="G34" s="73"/>
      <c r="H34" s="73"/>
      <c r="I34" s="73"/>
      <c r="J34" s="73"/>
      <c r="K34" s="73"/>
    </row>
    <row r="35" spans="1:12" x14ac:dyDescent="0.2">
      <c r="A35" s="74"/>
      <c r="B35" s="76"/>
      <c r="C35" s="75"/>
      <c r="D35" s="81"/>
      <c r="E35" s="78"/>
      <c r="F35" s="84"/>
      <c r="G35" s="84"/>
      <c r="H35" s="84" t="s">
        <v>78</v>
      </c>
      <c r="I35" s="84"/>
      <c r="J35" s="240" t="s">
        <v>79</v>
      </c>
      <c r="K35" s="240"/>
    </row>
    <row r="36" spans="1:12" x14ac:dyDescent="0.2">
      <c r="A36" s="74"/>
      <c r="B36" s="76"/>
      <c r="C36" s="75"/>
      <c r="D36" s="78" t="s">
        <v>80</v>
      </c>
      <c r="E36" s="78"/>
      <c r="F36" s="84" t="s">
        <v>81</v>
      </c>
      <c r="G36" s="84"/>
      <c r="H36" s="84" t="s">
        <v>82</v>
      </c>
      <c r="I36" s="84"/>
      <c r="J36" s="240"/>
      <c r="K36" s="240"/>
    </row>
    <row r="37" spans="1:12" x14ac:dyDescent="0.2">
      <c r="A37" s="75"/>
      <c r="B37" s="75"/>
      <c r="C37" s="75"/>
      <c r="D37" s="75"/>
      <c r="E37" s="78"/>
      <c r="F37" s="78"/>
      <c r="G37" s="84"/>
      <c r="H37" s="75"/>
      <c r="I37" s="75"/>
      <c r="J37" s="81"/>
      <c r="K37" s="93"/>
    </row>
    <row r="38" spans="1:12" x14ac:dyDescent="0.2">
      <c r="A38" s="75" t="s">
        <v>83</v>
      </c>
      <c r="B38" s="75"/>
      <c r="C38" s="75"/>
      <c r="D38" s="241" t="e">
        <f>IF('Page 4'!I24="P",'Page 6'!D10,'Page 5'!K52)</f>
        <v>#DIV/0!</v>
      </c>
      <c r="E38" s="89">
        <v>65</v>
      </c>
      <c r="F38" s="232" t="e">
        <f>IF('Page 5'!I5="P",ROUNDDOWN('Page 5'!K9*D38,2),ROUNDDOWN('Page 4'!K56*D38,2))</f>
        <v>#DIV/0!</v>
      </c>
      <c r="G38" s="89">
        <v>69</v>
      </c>
      <c r="H38" s="234"/>
      <c r="I38" s="89">
        <v>73</v>
      </c>
      <c r="J38" s="236" t="e">
        <f>F38-H38</f>
        <v>#DIV/0!</v>
      </c>
      <c r="K38" s="89">
        <v>77</v>
      </c>
    </row>
    <row r="39" spans="1:12" x14ac:dyDescent="0.2">
      <c r="A39" s="75" t="s">
        <v>84</v>
      </c>
      <c r="B39" s="75"/>
      <c r="C39" s="75"/>
      <c r="D39" s="242"/>
      <c r="E39" s="89"/>
      <c r="F39" s="233"/>
      <c r="G39" s="90"/>
      <c r="H39" s="235"/>
      <c r="I39" s="90"/>
      <c r="J39" s="233"/>
      <c r="K39" s="89"/>
    </row>
    <row r="40" spans="1:12" x14ac:dyDescent="0.2">
      <c r="A40" s="75"/>
      <c r="B40" s="75"/>
      <c r="C40" s="75"/>
      <c r="D40" s="87"/>
      <c r="E40" s="89"/>
      <c r="F40" s="86"/>
      <c r="G40" s="90"/>
      <c r="H40" s="83"/>
      <c r="I40" s="90"/>
      <c r="J40" s="83"/>
      <c r="K40" s="89"/>
    </row>
    <row r="41" spans="1:12" x14ac:dyDescent="0.2">
      <c r="A41" s="75" t="s">
        <v>85</v>
      </c>
      <c r="B41" s="75"/>
      <c r="C41" s="75"/>
      <c r="D41" s="230">
        <f>D13</f>
        <v>0</v>
      </c>
      <c r="E41" s="89">
        <v>66</v>
      </c>
      <c r="F41" s="232">
        <f>IF('Page 5'!I5="P",ROUNDDOWN('Page 5'!K9*D41,2),ROUNDDOWN('Page 4'!K56*D41,2))</f>
        <v>0</v>
      </c>
      <c r="G41" s="89">
        <v>70</v>
      </c>
      <c r="H41" s="234"/>
      <c r="I41" s="89">
        <v>74</v>
      </c>
      <c r="J41" s="236">
        <f>F41-H41</f>
        <v>0</v>
      </c>
      <c r="K41" s="89">
        <v>78</v>
      </c>
    </row>
    <row r="42" spans="1:12" x14ac:dyDescent="0.2">
      <c r="A42" s="75" t="s">
        <v>84</v>
      </c>
      <c r="B42" s="75"/>
      <c r="C42" s="75"/>
      <c r="D42" s="231"/>
      <c r="E42" s="89"/>
      <c r="F42" s="233"/>
      <c r="G42" s="90"/>
      <c r="H42" s="235"/>
      <c r="I42" s="90"/>
      <c r="J42" s="233"/>
      <c r="K42" s="89"/>
    </row>
    <row r="43" spans="1:12" x14ac:dyDescent="0.2">
      <c r="A43" s="75"/>
      <c r="B43" s="75"/>
      <c r="C43" s="75"/>
      <c r="D43" s="77"/>
      <c r="E43" s="89"/>
      <c r="F43" s="86"/>
      <c r="G43" s="90"/>
      <c r="H43" s="83"/>
      <c r="I43" s="90"/>
      <c r="J43" s="83"/>
      <c r="K43" s="89"/>
    </row>
    <row r="44" spans="1:12" x14ac:dyDescent="0.2">
      <c r="A44" s="75" t="s">
        <v>86</v>
      </c>
      <c r="B44" s="75"/>
      <c r="C44" s="75"/>
      <c r="D44" s="47">
        <v>0</v>
      </c>
      <c r="E44" s="89" t="s">
        <v>194</v>
      </c>
      <c r="F44" s="236">
        <f>ROUNDDOWN('Page 4'!K56*D44+D45+D46,2)</f>
        <v>0</v>
      </c>
      <c r="G44" s="89">
        <v>71</v>
      </c>
      <c r="H44" s="234"/>
      <c r="I44" s="89">
        <v>75</v>
      </c>
      <c r="J44" s="236">
        <f>F44-H44</f>
        <v>0</v>
      </c>
      <c r="K44" s="89">
        <v>79</v>
      </c>
    </row>
    <row r="45" spans="1:12" x14ac:dyDescent="0.2">
      <c r="A45" s="75" t="s">
        <v>87</v>
      </c>
      <c r="B45" s="75"/>
      <c r="C45" s="75"/>
      <c r="D45" s="39">
        <v>0</v>
      </c>
      <c r="E45" s="89" t="s">
        <v>195</v>
      </c>
      <c r="F45" s="233"/>
      <c r="G45" s="90"/>
      <c r="H45" s="235"/>
      <c r="I45" s="90"/>
      <c r="J45" s="233"/>
      <c r="K45" s="89"/>
    </row>
    <row r="46" spans="1:12" x14ac:dyDescent="0.2">
      <c r="A46" s="75" t="s">
        <v>88</v>
      </c>
      <c r="B46" s="75"/>
      <c r="C46" s="75"/>
      <c r="D46" s="39">
        <v>0</v>
      </c>
      <c r="E46" s="89" t="s">
        <v>196</v>
      </c>
      <c r="F46" s="86"/>
      <c r="G46" s="90"/>
      <c r="H46" s="83"/>
      <c r="I46" s="90"/>
      <c r="J46" s="83"/>
      <c r="K46" s="89"/>
    </row>
    <row r="47" spans="1:12" s="73" customFormat="1" x14ac:dyDescent="0.2">
      <c r="A47" s="75" t="s">
        <v>150</v>
      </c>
      <c r="B47" s="75"/>
      <c r="C47" s="75"/>
      <c r="D47" s="39">
        <v>0</v>
      </c>
      <c r="E47" s="89" t="s">
        <v>197</v>
      </c>
      <c r="F47" s="86"/>
      <c r="G47" s="90"/>
      <c r="H47" s="83"/>
      <c r="I47" s="90"/>
      <c r="J47" s="83"/>
      <c r="K47" s="89"/>
      <c r="L47" s="56"/>
    </row>
    <row r="48" spans="1:12" x14ac:dyDescent="0.2">
      <c r="A48" s="75"/>
      <c r="B48" s="75"/>
      <c r="C48" s="75"/>
      <c r="D48" s="77"/>
      <c r="E48" s="89"/>
      <c r="F48" s="86"/>
      <c r="G48" s="90"/>
      <c r="H48" s="83"/>
      <c r="I48" s="90"/>
      <c r="J48" s="83"/>
      <c r="K48" s="89"/>
    </row>
    <row r="49" spans="1:11" x14ac:dyDescent="0.2">
      <c r="A49" s="75" t="s">
        <v>89</v>
      </c>
      <c r="B49" s="75"/>
      <c r="C49" s="75"/>
      <c r="D49" s="238">
        <f>D20</f>
        <v>0.14299999999999999</v>
      </c>
      <c r="E49" s="89">
        <v>68</v>
      </c>
      <c r="F49" s="236">
        <f>IF('Page 5'!I5="P",ROUNDDOWN('Page 5'!K9*D49,2),ROUNDDOWN('Page 4'!K56*D49,2))</f>
        <v>0</v>
      </c>
      <c r="G49" s="89">
        <v>72</v>
      </c>
      <c r="H49" s="234"/>
      <c r="I49" s="89">
        <v>76</v>
      </c>
      <c r="J49" s="236">
        <f>F49-H49</f>
        <v>0</v>
      </c>
      <c r="K49" s="89">
        <v>80</v>
      </c>
    </row>
    <row r="50" spans="1:11" x14ac:dyDescent="0.2">
      <c r="A50" s="75" t="s">
        <v>90</v>
      </c>
      <c r="B50" s="75"/>
      <c r="C50" s="75"/>
      <c r="D50" s="239"/>
      <c r="E50" s="78"/>
      <c r="F50" s="233"/>
      <c r="G50" s="91"/>
      <c r="H50" s="235"/>
      <c r="I50" s="91"/>
      <c r="J50" s="233"/>
      <c r="K50" s="89"/>
    </row>
    <row r="51" spans="1:11" x14ac:dyDescent="0.2">
      <c r="A51" s="75"/>
      <c r="B51" s="75"/>
      <c r="C51" s="75"/>
      <c r="D51" s="75"/>
      <c r="E51" s="78"/>
      <c r="F51" s="85"/>
      <c r="G51" s="82"/>
      <c r="H51" s="88"/>
      <c r="I51" s="88"/>
      <c r="J51" s="88"/>
      <c r="K51" s="89"/>
    </row>
    <row r="52" spans="1:11" x14ac:dyDescent="0.2">
      <c r="A52" s="75" t="s">
        <v>91</v>
      </c>
      <c r="B52" s="75"/>
      <c r="C52" s="75"/>
      <c r="D52" s="75"/>
      <c r="E52" s="78"/>
      <c r="F52" s="85"/>
      <c r="G52" s="82"/>
      <c r="H52" s="85"/>
      <c r="I52" s="88"/>
      <c r="J52" s="236" t="e">
        <f>J38+J41+J44+J49</f>
        <v>#DIV/0!</v>
      </c>
      <c r="K52" s="89">
        <v>81</v>
      </c>
    </row>
    <row r="53" spans="1:11" x14ac:dyDescent="0.2">
      <c r="A53" s="75"/>
      <c r="B53" s="75"/>
      <c r="C53" s="75"/>
      <c r="D53" s="75"/>
      <c r="E53" s="78"/>
      <c r="F53" s="85"/>
      <c r="G53" s="82"/>
      <c r="H53" s="88"/>
      <c r="I53" s="88"/>
      <c r="J53" s="233"/>
      <c r="K53" s="89"/>
    </row>
    <row r="54" spans="1:11" x14ac:dyDescent="0.2">
      <c r="A54" s="73"/>
      <c r="B54" s="73"/>
      <c r="C54" s="73"/>
      <c r="D54" s="73"/>
      <c r="E54" s="73"/>
      <c r="F54" s="73"/>
      <c r="G54" s="73"/>
      <c r="H54" s="73"/>
      <c r="I54" s="73"/>
      <c r="J54" s="73"/>
      <c r="K54" s="73"/>
    </row>
    <row r="55" spans="1:11" x14ac:dyDescent="0.2">
      <c r="A55" s="60" t="s">
        <v>206</v>
      </c>
      <c r="B55" s="73"/>
      <c r="C55" s="73"/>
      <c r="D55" s="73"/>
      <c r="E55" s="73"/>
      <c r="F55" s="73"/>
      <c r="G55" s="73"/>
      <c r="H55" s="73"/>
      <c r="I55" s="73"/>
      <c r="J55" s="73"/>
      <c r="K55" s="73"/>
    </row>
    <row r="56" spans="1:11" ht="22.5" customHeight="1" x14ac:dyDescent="0.2">
      <c r="A56" s="237" t="s">
        <v>201</v>
      </c>
      <c r="B56" s="237"/>
      <c r="C56" s="237"/>
      <c r="D56" s="237"/>
      <c r="E56" s="237"/>
      <c r="F56" s="237"/>
      <c r="G56" s="237"/>
      <c r="H56" s="237"/>
      <c r="I56" s="237"/>
      <c r="J56" s="237"/>
      <c r="K56" s="237"/>
    </row>
    <row r="57" spans="1:11" x14ac:dyDescent="0.2">
      <c r="A57" s="73"/>
      <c r="B57" s="73"/>
      <c r="C57" s="73"/>
      <c r="D57" s="73"/>
      <c r="E57" s="73"/>
      <c r="F57" s="73"/>
      <c r="G57" s="73"/>
      <c r="H57" s="73"/>
      <c r="I57" s="73"/>
      <c r="J57" s="73"/>
      <c r="K57" s="73"/>
    </row>
    <row r="58" spans="1:11" x14ac:dyDescent="0.2">
      <c r="A58" s="73" t="s">
        <v>202</v>
      </c>
      <c r="B58" s="73"/>
      <c r="C58" s="73"/>
      <c r="D58" s="73"/>
      <c r="E58" s="73"/>
      <c r="F58" s="73"/>
      <c r="G58" s="73"/>
      <c r="H58" s="73"/>
      <c r="I58" s="73"/>
      <c r="J58" s="73"/>
      <c r="K58" s="73"/>
    </row>
    <row r="59" spans="1:11" x14ac:dyDescent="0.2">
      <c r="A59" s="73" t="s">
        <v>220</v>
      </c>
      <c r="B59" s="73"/>
      <c r="C59" s="73"/>
      <c r="D59" s="73"/>
      <c r="E59" s="73"/>
      <c r="F59" s="73"/>
      <c r="G59" s="73"/>
      <c r="H59" s="73"/>
      <c r="I59" s="73"/>
      <c r="J59" s="73"/>
      <c r="K59" s="73"/>
    </row>
  </sheetData>
  <mergeCells count="37">
    <mergeCell ref="A2:K2"/>
    <mergeCell ref="F20:F21"/>
    <mergeCell ref="J20:J21"/>
    <mergeCell ref="J23:J24"/>
    <mergeCell ref="D10:D11"/>
    <mergeCell ref="D13:D14"/>
    <mergeCell ref="D20:D21"/>
    <mergeCell ref="F10:F11"/>
    <mergeCell ref="F13:F14"/>
    <mergeCell ref="F16:F17"/>
    <mergeCell ref="J16:J17"/>
    <mergeCell ref="H10:H11"/>
    <mergeCell ref="H13:H14"/>
    <mergeCell ref="H16:H17"/>
    <mergeCell ref="H20:H21"/>
    <mergeCell ref="F38:F39"/>
    <mergeCell ref="H38:H39"/>
    <mergeCell ref="J38:J39"/>
    <mergeCell ref="J7:K8"/>
    <mergeCell ref="J10:J11"/>
    <mergeCell ref="J13:J14"/>
    <mergeCell ref="A27:K27"/>
    <mergeCell ref="J35:K36"/>
    <mergeCell ref="D38:D39"/>
    <mergeCell ref="A56:K56"/>
    <mergeCell ref="D49:D50"/>
    <mergeCell ref="F49:F50"/>
    <mergeCell ref="H49:H50"/>
    <mergeCell ref="J49:J50"/>
    <mergeCell ref="J52:J53"/>
    <mergeCell ref="D41:D42"/>
    <mergeCell ref="F41:F42"/>
    <mergeCell ref="H41:H42"/>
    <mergeCell ref="J41:J42"/>
    <mergeCell ref="F44:F45"/>
    <mergeCell ref="H44:H45"/>
    <mergeCell ref="J44:J45"/>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zoomScaleNormal="100" workbookViewId="0">
      <selection activeCell="K11" sqref="K11:K12"/>
    </sheetView>
  </sheetViews>
  <sheetFormatPr defaultColWidth="6.85546875" defaultRowHeight="11.25" x14ac:dyDescent="0.2"/>
  <cols>
    <col min="1" max="6" width="6.85546875" style="1"/>
    <col min="7" max="7" width="2.7109375" style="1" customWidth="1"/>
    <col min="8" max="8" width="15" style="1" customWidth="1"/>
    <col min="9" max="9" width="5.42578125" style="56" customWidth="1"/>
    <col min="10" max="10" width="4.140625" style="1" customWidth="1"/>
    <col min="11" max="11" width="15" style="1" customWidth="1"/>
    <col min="12" max="12" width="5.42578125" style="56" customWidth="1"/>
    <col min="13" max="16384" width="6.85546875" style="1"/>
  </cols>
  <sheetData>
    <row r="1" spans="1:12" ht="22.5" customHeight="1" x14ac:dyDescent="0.2"/>
    <row r="2" spans="1:12" x14ac:dyDescent="0.2">
      <c r="A2" s="16" t="s">
        <v>92</v>
      </c>
    </row>
    <row r="4" spans="1:12" ht="22.5" customHeight="1" x14ac:dyDescent="0.2">
      <c r="A4" s="183" t="s">
        <v>148</v>
      </c>
      <c r="B4" s="183"/>
      <c r="C4" s="183"/>
      <c r="D4" s="183"/>
      <c r="E4" s="183"/>
      <c r="F4" s="183"/>
      <c r="G4" s="183"/>
      <c r="H4" s="183"/>
      <c r="I4" s="183"/>
      <c r="J4" s="183"/>
      <c r="K4" s="183"/>
      <c r="L4" s="183"/>
    </row>
    <row r="6" spans="1:12" x14ac:dyDescent="0.2">
      <c r="A6" s="55" t="s">
        <v>29</v>
      </c>
      <c r="H6" s="248">
        <f>' Page 2'!H6</f>
        <v>0</v>
      </c>
      <c r="I6" s="56">
        <v>82</v>
      </c>
      <c r="K6" s="248">
        <f>H6</f>
        <v>0</v>
      </c>
      <c r="L6" s="56" t="s">
        <v>203</v>
      </c>
    </row>
    <row r="7" spans="1:12" x14ac:dyDescent="0.2">
      <c r="H7" s="249"/>
      <c r="K7" s="249"/>
    </row>
    <row r="9" spans="1:12" x14ac:dyDescent="0.2">
      <c r="H9" s="54" t="s">
        <v>93</v>
      </c>
      <c r="K9" s="54" t="s">
        <v>94</v>
      </c>
    </row>
    <row r="11" spans="1:12" ht="11.25" customHeight="1" x14ac:dyDescent="0.2">
      <c r="A11" s="184" t="s">
        <v>207</v>
      </c>
      <c r="B11" s="184"/>
      <c r="C11" s="184"/>
      <c r="D11" s="184"/>
      <c r="E11" s="184"/>
      <c r="F11" s="184"/>
      <c r="G11" s="64"/>
      <c r="H11" s="244"/>
      <c r="I11" s="56">
        <v>83</v>
      </c>
      <c r="K11" s="246" t="e">
        <f>' Page 2'!H20</f>
        <v>#DIV/0!</v>
      </c>
      <c r="L11" s="56" t="s">
        <v>204</v>
      </c>
    </row>
    <row r="12" spans="1:12" x14ac:dyDescent="0.2">
      <c r="A12" s="184"/>
      <c r="B12" s="184"/>
      <c r="C12" s="184"/>
      <c r="D12" s="184"/>
      <c r="E12" s="184"/>
      <c r="F12" s="184"/>
      <c r="G12" s="64"/>
      <c r="H12" s="245"/>
      <c r="K12" s="247"/>
    </row>
    <row r="13" spans="1:12" x14ac:dyDescent="0.2">
      <c r="A13" s="184"/>
      <c r="B13" s="184"/>
      <c r="C13" s="184"/>
      <c r="D13" s="184"/>
      <c r="E13" s="184"/>
      <c r="F13" s="184"/>
    </row>
    <row r="14" spans="1:12" s="55" customFormat="1" x14ac:dyDescent="0.2">
      <c r="I14" s="56"/>
      <c r="L14" s="56"/>
    </row>
    <row r="15" spans="1:12" x14ac:dyDescent="0.2">
      <c r="A15" s="16" t="s">
        <v>40</v>
      </c>
      <c r="B15" s="55"/>
      <c r="C15" s="55"/>
      <c r="D15" s="55"/>
      <c r="E15" s="55"/>
      <c r="F15" s="55"/>
      <c r="G15" s="55"/>
      <c r="H15" s="55"/>
      <c r="J15" s="55"/>
      <c r="K15" s="55"/>
    </row>
    <row r="16" spans="1:12" x14ac:dyDescent="0.2">
      <c r="A16" s="55"/>
      <c r="B16" s="55"/>
      <c r="C16" s="55"/>
      <c r="D16" s="55"/>
      <c r="E16" s="55"/>
      <c r="F16" s="55"/>
      <c r="G16" s="55"/>
      <c r="H16" s="55"/>
      <c r="J16" s="55"/>
      <c r="K16" s="55"/>
    </row>
    <row r="17" spans="1:12" ht="11.25" customHeight="1" x14ac:dyDescent="0.2">
      <c r="A17" s="184" t="s">
        <v>164</v>
      </c>
      <c r="B17" s="184"/>
      <c r="C17" s="184"/>
      <c r="D17" s="184"/>
      <c r="E17" s="184"/>
      <c r="F17" s="184"/>
      <c r="G17" s="59"/>
      <c r="H17" s="185"/>
      <c r="I17" s="56">
        <v>84</v>
      </c>
      <c r="J17" s="55"/>
      <c r="K17" s="251"/>
      <c r="L17" s="56" t="s">
        <v>139</v>
      </c>
    </row>
    <row r="18" spans="1:12" x14ac:dyDescent="0.2">
      <c r="A18" s="184"/>
      <c r="B18" s="184"/>
      <c r="C18" s="184"/>
      <c r="D18" s="184"/>
      <c r="E18" s="184"/>
      <c r="F18" s="184"/>
      <c r="G18" s="59"/>
      <c r="H18" s="250"/>
      <c r="J18" s="55"/>
      <c r="K18" s="252"/>
    </row>
    <row r="19" spans="1:12" x14ac:dyDescent="0.2">
      <c r="A19" s="63"/>
      <c r="B19" s="63"/>
      <c r="C19" s="63"/>
      <c r="D19" s="63"/>
      <c r="E19" s="63"/>
      <c r="F19" s="63"/>
      <c r="G19" s="57"/>
      <c r="H19" s="57"/>
      <c r="J19" s="55"/>
      <c r="K19" s="55"/>
    </row>
    <row r="20" spans="1:12" x14ac:dyDescent="0.2">
      <c r="A20" s="63"/>
      <c r="B20" s="63"/>
      <c r="C20" s="63"/>
      <c r="D20" s="63"/>
      <c r="E20" s="63"/>
      <c r="F20" s="63"/>
      <c r="G20" s="57"/>
      <c r="H20" s="57"/>
      <c r="J20" s="55"/>
      <c r="K20" s="55"/>
    </row>
    <row r="21" spans="1:12" ht="11.25" customHeight="1" x14ac:dyDescent="0.2">
      <c r="A21" s="61" t="s">
        <v>208</v>
      </c>
      <c r="B21" s="61"/>
      <c r="C21" s="61"/>
      <c r="D21" s="61"/>
      <c r="E21" s="61"/>
      <c r="F21" s="61"/>
      <c r="G21" s="59"/>
      <c r="H21" s="187">
        <f>H17*H11</f>
        <v>0</v>
      </c>
      <c r="I21" s="56">
        <v>85</v>
      </c>
      <c r="J21" s="55"/>
      <c r="K21" s="187" t="e">
        <f>K17*K11</f>
        <v>#DIV/0!</v>
      </c>
      <c r="L21" s="56" t="s">
        <v>140</v>
      </c>
    </row>
    <row r="22" spans="1:12" x14ac:dyDescent="0.2">
      <c r="A22" s="61"/>
      <c r="B22" s="61"/>
      <c r="C22" s="61"/>
      <c r="D22" s="61"/>
      <c r="E22" s="61"/>
      <c r="F22" s="61"/>
      <c r="G22" s="59"/>
      <c r="H22" s="188"/>
      <c r="J22" s="55"/>
      <c r="K22" s="188"/>
    </row>
    <row r="23" spans="1:12" x14ac:dyDescent="0.2">
      <c r="A23" s="61"/>
      <c r="B23" s="61"/>
      <c r="C23" s="61"/>
      <c r="D23" s="61"/>
      <c r="E23" s="61"/>
      <c r="F23" s="61"/>
      <c r="G23" s="57"/>
      <c r="H23" s="57"/>
      <c r="J23" s="55"/>
      <c r="K23" s="55"/>
    </row>
    <row r="24" spans="1:12" x14ac:dyDescent="0.2">
      <c r="A24" s="55"/>
      <c r="B24" s="55"/>
      <c r="C24" s="55"/>
      <c r="D24" s="55"/>
      <c r="E24" s="55"/>
      <c r="F24" s="55"/>
      <c r="G24" s="57"/>
      <c r="H24" s="57"/>
      <c r="J24" s="55"/>
      <c r="K24" s="55"/>
    </row>
    <row r="25" spans="1:12" x14ac:dyDescent="0.2">
      <c r="A25" s="59" t="s">
        <v>209</v>
      </c>
      <c r="B25" s="59"/>
      <c r="C25" s="59"/>
      <c r="D25" s="59"/>
      <c r="E25" s="59"/>
      <c r="F25" s="59"/>
      <c r="G25" s="59"/>
      <c r="H25" s="59"/>
      <c r="I25" s="58"/>
      <c r="J25" s="194" t="e">
        <f>K21-H21</f>
        <v>#DIV/0!</v>
      </c>
      <c r="K25" s="199"/>
      <c r="L25" s="58">
        <v>86</v>
      </c>
    </row>
    <row r="26" spans="1:12" x14ac:dyDescent="0.2">
      <c r="A26" s="59"/>
      <c r="B26" s="59"/>
      <c r="C26" s="59"/>
      <c r="D26" s="59"/>
      <c r="E26" s="59"/>
      <c r="F26" s="59"/>
      <c r="G26" s="59"/>
      <c r="H26" s="59"/>
      <c r="I26" s="58"/>
      <c r="J26" s="200"/>
      <c r="K26" s="201"/>
      <c r="L26" s="58"/>
    </row>
    <row r="27" spans="1:12" x14ac:dyDescent="0.2">
      <c r="A27" s="59"/>
      <c r="B27" s="59"/>
      <c r="C27" s="59"/>
      <c r="D27" s="59"/>
      <c r="E27" s="59"/>
      <c r="F27" s="59"/>
      <c r="G27" s="59"/>
      <c r="H27" s="59"/>
      <c r="I27" s="58"/>
      <c r="J27" s="59"/>
      <c r="K27" s="59"/>
      <c r="L27" s="58"/>
    </row>
    <row r="28" spans="1:12" x14ac:dyDescent="0.2">
      <c r="A28" s="107" t="s">
        <v>95</v>
      </c>
      <c r="B28" s="59"/>
      <c r="C28" s="59"/>
      <c r="D28" s="59"/>
      <c r="E28" s="59"/>
      <c r="F28" s="59"/>
      <c r="G28" s="59"/>
      <c r="H28" s="59"/>
      <c r="I28" s="58"/>
      <c r="J28" s="59"/>
      <c r="K28" s="59"/>
      <c r="L28" s="58"/>
    </row>
    <row r="29" spans="1:12" x14ac:dyDescent="0.2">
      <c r="A29" s="59"/>
      <c r="B29" s="59"/>
      <c r="C29" s="59"/>
      <c r="D29" s="59"/>
      <c r="E29" s="59"/>
      <c r="F29" s="59"/>
      <c r="G29" s="59"/>
      <c r="H29" s="59"/>
      <c r="I29" s="58"/>
      <c r="J29" s="59"/>
      <c r="K29" s="59"/>
      <c r="L29" s="58"/>
    </row>
    <row r="30" spans="1:12" ht="11.25" customHeight="1" x14ac:dyDescent="0.2">
      <c r="A30" s="193" t="s">
        <v>210</v>
      </c>
      <c r="B30" s="193"/>
      <c r="C30" s="193"/>
      <c r="D30" s="193"/>
      <c r="E30" s="193"/>
      <c r="F30" s="193"/>
      <c r="G30" s="53"/>
      <c r="H30" s="185"/>
      <c r="I30" s="56">
        <v>87</v>
      </c>
      <c r="J30" s="55"/>
      <c r="K30" s="187">
        <f>' Page 2'!H53</f>
        <v>0</v>
      </c>
      <c r="L30" s="58" t="s">
        <v>141</v>
      </c>
    </row>
    <row r="31" spans="1:12" x14ac:dyDescent="0.2">
      <c r="A31" s="193"/>
      <c r="B31" s="193"/>
      <c r="C31" s="193"/>
      <c r="D31" s="193"/>
      <c r="E31" s="193"/>
      <c r="F31" s="193"/>
      <c r="G31" s="53"/>
      <c r="H31" s="186"/>
      <c r="J31" s="55"/>
      <c r="K31" s="188"/>
    </row>
    <row r="32" spans="1:12" x14ac:dyDescent="0.2">
      <c r="A32" s="193"/>
      <c r="B32" s="193"/>
      <c r="C32" s="193"/>
      <c r="D32" s="193"/>
      <c r="E32" s="193"/>
      <c r="F32" s="193"/>
    </row>
    <row r="34" spans="1:12" x14ac:dyDescent="0.2">
      <c r="A34" s="184" t="s">
        <v>211</v>
      </c>
      <c r="B34" s="184"/>
      <c r="C34" s="184"/>
      <c r="D34" s="184"/>
      <c r="E34" s="184"/>
      <c r="F34" s="184"/>
      <c r="H34" s="187">
        <f>H30*H11</f>
        <v>0</v>
      </c>
      <c r="I34" s="56">
        <v>88</v>
      </c>
      <c r="K34" s="187" t="e">
        <f>K30*K11</f>
        <v>#DIV/0!</v>
      </c>
      <c r="L34" s="56" t="s">
        <v>205</v>
      </c>
    </row>
    <row r="35" spans="1:12" x14ac:dyDescent="0.2">
      <c r="A35" s="184"/>
      <c r="B35" s="184"/>
      <c r="C35" s="184"/>
      <c r="D35" s="184"/>
      <c r="E35" s="184"/>
      <c r="F35" s="184"/>
      <c r="H35" s="188"/>
      <c r="K35" s="188"/>
    </row>
    <row r="37" spans="1:12" x14ac:dyDescent="0.2">
      <c r="A37" s="184" t="s">
        <v>96</v>
      </c>
      <c r="B37" s="184"/>
      <c r="C37" s="184"/>
      <c r="D37" s="184"/>
      <c r="E37" s="184"/>
      <c r="F37" s="184"/>
      <c r="H37" s="251"/>
      <c r="I37" s="56">
        <v>89</v>
      </c>
      <c r="K37" s="187">
        <f>'Page 3'!H3</f>
        <v>0</v>
      </c>
      <c r="L37" s="56" t="s">
        <v>142</v>
      </c>
    </row>
    <row r="38" spans="1:12" x14ac:dyDescent="0.2">
      <c r="A38" s="184"/>
      <c r="B38" s="184"/>
      <c r="C38" s="184"/>
      <c r="D38" s="184"/>
      <c r="E38" s="184"/>
      <c r="F38" s="184"/>
      <c r="H38" s="253"/>
      <c r="K38" s="188"/>
    </row>
    <row r="40" spans="1:12" x14ac:dyDescent="0.2">
      <c r="A40" s="184" t="s">
        <v>212</v>
      </c>
      <c r="B40" s="184"/>
      <c r="C40" s="184"/>
      <c r="D40" s="184"/>
      <c r="E40" s="184"/>
      <c r="F40" s="184"/>
      <c r="H40" s="187">
        <f>MIN(H34,H37)</f>
        <v>0</v>
      </c>
      <c r="I40" s="56">
        <v>90</v>
      </c>
      <c r="K40" s="187" t="e">
        <f>MIN(K34,K37)</f>
        <v>#DIV/0!</v>
      </c>
      <c r="L40" s="56" t="s">
        <v>143</v>
      </c>
    </row>
    <row r="41" spans="1:12" x14ac:dyDescent="0.2">
      <c r="A41" s="184"/>
      <c r="B41" s="184"/>
      <c r="C41" s="184"/>
      <c r="D41" s="184"/>
      <c r="E41" s="184"/>
      <c r="F41" s="184"/>
      <c r="H41" s="188"/>
      <c r="K41" s="188"/>
    </row>
    <row r="43" spans="1:12" x14ac:dyDescent="0.2">
      <c r="A43" s="184" t="s">
        <v>213</v>
      </c>
      <c r="B43" s="184"/>
      <c r="C43" s="184"/>
      <c r="D43" s="184"/>
      <c r="E43" s="184"/>
      <c r="F43" s="184"/>
      <c r="H43" s="187">
        <f>'Page 3'!H9</f>
        <v>0</v>
      </c>
      <c r="I43" s="56">
        <v>91</v>
      </c>
      <c r="K43" s="187">
        <f>'Page 3'!H9</f>
        <v>0</v>
      </c>
      <c r="L43" s="56" t="s">
        <v>144</v>
      </c>
    </row>
    <row r="44" spans="1:12" x14ac:dyDescent="0.2">
      <c r="A44" s="184"/>
      <c r="B44" s="184"/>
      <c r="C44" s="184"/>
      <c r="D44" s="184"/>
      <c r="E44" s="184"/>
      <c r="F44" s="184"/>
      <c r="H44" s="188"/>
      <c r="K44" s="188"/>
    </row>
    <row r="46" spans="1:12" ht="11.25" customHeight="1" x14ac:dyDescent="0.2">
      <c r="A46" s="184" t="s">
        <v>214</v>
      </c>
      <c r="B46" s="184"/>
      <c r="C46" s="184"/>
      <c r="D46" s="184"/>
      <c r="E46" s="184"/>
      <c r="F46" s="184"/>
      <c r="H46" s="187">
        <f>MIN(H40,H43)</f>
        <v>0</v>
      </c>
      <c r="I46" s="56">
        <v>92</v>
      </c>
      <c r="K46" s="187" t="e">
        <f>MIN(K40,K43)</f>
        <v>#DIV/0!</v>
      </c>
      <c r="L46" s="56" t="s">
        <v>145</v>
      </c>
    </row>
    <row r="47" spans="1:12" x14ac:dyDescent="0.2">
      <c r="A47" s="184"/>
      <c r="B47" s="184"/>
      <c r="C47" s="184"/>
      <c r="D47" s="184"/>
      <c r="E47" s="184"/>
      <c r="F47" s="184"/>
      <c r="H47" s="188"/>
      <c r="K47" s="188"/>
    </row>
    <row r="48" spans="1:12" x14ac:dyDescent="0.2">
      <c r="A48" s="184"/>
      <c r="B48" s="184"/>
      <c r="C48" s="184"/>
      <c r="D48" s="184"/>
      <c r="E48" s="184"/>
      <c r="F48" s="184"/>
    </row>
    <row r="49" spans="1:12" s="55" customFormat="1" x14ac:dyDescent="0.2">
      <c r="I49" s="56"/>
      <c r="L49" s="56"/>
    </row>
    <row r="50" spans="1:12" ht="11.25" customHeight="1" x14ac:dyDescent="0.2">
      <c r="A50" s="61" t="s">
        <v>215</v>
      </c>
      <c r="B50" s="61"/>
      <c r="C50" s="61"/>
      <c r="D50" s="61"/>
      <c r="E50" s="61"/>
      <c r="F50" s="61"/>
      <c r="J50" s="194" t="e">
        <f>K46-H46</f>
        <v>#DIV/0!</v>
      </c>
      <c r="K50" s="199"/>
      <c r="L50" s="56">
        <v>93</v>
      </c>
    </row>
    <row r="51" spans="1:12" x14ac:dyDescent="0.2">
      <c r="A51" s="61"/>
      <c r="B51" s="61"/>
      <c r="C51" s="61"/>
      <c r="D51" s="61"/>
      <c r="E51" s="61"/>
      <c r="F51" s="61"/>
      <c r="J51" s="200"/>
      <c r="K51" s="201"/>
    </row>
  </sheetData>
  <mergeCells count="31">
    <mergeCell ref="K46:K47"/>
    <mergeCell ref="J50:K51"/>
    <mergeCell ref="A46:F48"/>
    <mergeCell ref="H37:H38"/>
    <mergeCell ref="H40:H41"/>
    <mergeCell ref="H43:H44"/>
    <mergeCell ref="H46:H47"/>
    <mergeCell ref="A43:F44"/>
    <mergeCell ref="K43:K44"/>
    <mergeCell ref="A34:F35"/>
    <mergeCell ref="H34:H35"/>
    <mergeCell ref="K34:K35"/>
    <mergeCell ref="A37:F38"/>
    <mergeCell ref="A40:F41"/>
    <mergeCell ref="K37:K38"/>
    <mergeCell ref="K40:K41"/>
    <mergeCell ref="A30:F32"/>
    <mergeCell ref="A11:F13"/>
    <mergeCell ref="H30:H31"/>
    <mergeCell ref="K30:K31"/>
    <mergeCell ref="A4:L4"/>
    <mergeCell ref="H11:H12"/>
    <mergeCell ref="K11:K12"/>
    <mergeCell ref="K6:K7"/>
    <mergeCell ref="H6:H7"/>
    <mergeCell ref="J25:K26"/>
    <mergeCell ref="H17:H18"/>
    <mergeCell ref="K17:K18"/>
    <mergeCell ref="H21:H22"/>
    <mergeCell ref="K21:K22"/>
    <mergeCell ref="A17:F18"/>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view="pageLayout" zoomScaleNormal="100" workbookViewId="0">
      <selection activeCell="L5" sqref="L5"/>
    </sheetView>
  </sheetViews>
  <sheetFormatPr defaultColWidth="6.85546875" defaultRowHeight="11.25" x14ac:dyDescent="0.2"/>
  <cols>
    <col min="1" max="10" width="6.85546875" style="29"/>
    <col min="11" max="11" width="15" style="29" customWidth="1"/>
    <col min="12" max="12" width="5.42578125" style="65" customWidth="1"/>
    <col min="13" max="16384" width="6.85546875" style="29"/>
  </cols>
  <sheetData>
    <row r="1" spans="1:12" ht="22.5" customHeight="1" x14ac:dyDescent="0.2"/>
    <row r="2" spans="1:12" x14ac:dyDescent="0.2">
      <c r="A2" s="65" t="s">
        <v>108</v>
      </c>
    </row>
    <row r="4" spans="1:12" x14ac:dyDescent="0.2">
      <c r="A4" s="69" t="s">
        <v>109</v>
      </c>
      <c r="B4" s="71"/>
      <c r="C4" s="71"/>
      <c r="D4" s="71"/>
      <c r="E4" s="71"/>
      <c r="F4" s="71"/>
      <c r="G4" s="71"/>
      <c r="H4" s="71"/>
      <c r="I4" s="71"/>
      <c r="J4" s="71"/>
      <c r="K4" s="70"/>
      <c r="L4" s="100">
        <v>94</v>
      </c>
    </row>
    <row r="5" spans="1:12" x14ac:dyDescent="0.2">
      <c r="A5" s="95"/>
      <c r="B5" s="96"/>
      <c r="C5" s="96"/>
      <c r="D5" s="96"/>
      <c r="E5" s="96"/>
      <c r="F5" s="96"/>
      <c r="G5" s="96"/>
      <c r="H5" s="96"/>
      <c r="I5" s="96"/>
      <c r="J5" s="96"/>
      <c r="K5" s="97"/>
    </row>
    <row r="6" spans="1:12" x14ac:dyDescent="0.2">
      <c r="A6" s="95"/>
      <c r="B6" s="96"/>
      <c r="C6" s="96"/>
      <c r="D6" s="96"/>
      <c r="E6" s="96"/>
      <c r="F6" s="96"/>
      <c r="G6" s="96"/>
      <c r="H6" s="96"/>
      <c r="I6" s="96"/>
      <c r="J6" s="96"/>
      <c r="K6" s="97"/>
    </row>
    <row r="7" spans="1:12" x14ac:dyDescent="0.2">
      <c r="A7" s="95"/>
      <c r="B7" s="96"/>
      <c r="C7" s="96"/>
      <c r="D7" s="96"/>
      <c r="E7" s="96"/>
      <c r="F7" s="96"/>
      <c r="G7" s="96"/>
      <c r="H7" s="96"/>
      <c r="I7" s="96"/>
      <c r="J7" s="96"/>
      <c r="K7" s="97"/>
    </row>
    <row r="8" spans="1:12" x14ac:dyDescent="0.2">
      <c r="A8" s="95"/>
      <c r="B8" s="96"/>
      <c r="C8" s="96"/>
      <c r="D8" s="96"/>
      <c r="E8" s="96"/>
      <c r="F8" s="96"/>
      <c r="G8" s="96"/>
      <c r="H8" s="96"/>
      <c r="I8" s="96"/>
      <c r="J8" s="96"/>
      <c r="K8" s="97"/>
    </row>
    <row r="9" spans="1:12" x14ac:dyDescent="0.2">
      <c r="A9" s="95"/>
      <c r="B9" s="96"/>
      <c r="C9" s="96"/>
      <c r="D9" s="96"/>
      <c r="E9" s="96"/>
      <c r="F9" s="96"/>
      <c r="G9" s="96"/>
      <c r="H9" s="96"/>
      <c r="I9" s="96"/>
      <c r="J9" s="96"/>
      <c r="K9" s="97"/>
    </row>
    <row r="10" spans="1:12" x14ac:dyDescent="0.2">
      <c r="A10" s="95"/>
      <c r="B10" s="96"/>
      <c r="C10" s="96"/>
      <c r="D10" s="96"/>
      <c r="E10" s="96"/>
      <c r="F10" s="96"/>
      <c r="G10" s="96"/>
      <c r="H10" s="96"/>
      <c r="I10" s="96"/>
      <c r="J10" s="96"/>
      <c r="K10" s="97"/>
    </row>
    <row r="11" spans="1:12" x14ac:dyDescent="0.2">
      <c r="A11" s="95"/>
      <c r="B11" s="96"/>
      <c r="C11" s="96"/>
      <c r="D11" s="96"/>
      <c r="E11" s="96"/>
      <c r="F11" s="96"/>
      <c r="G11" s="96"/>
      <c r="H11" s="96"/>
      <c r="I11" s="96"/>
      <c r="J11" s="96"/>
      <c r="K11" s="97"/>
    </row>
    <row r="12" spans="1:12" x14ac:dyDescent="0.2">
      <c r="A12" s="95"/>
      <c r="B12" s="96"/>
      <c r="C12" s="96"/>
      <c r="D12" s="96"/>
      <c r="E12" s="96"/>
      <c r="F12" s="96"/>
      <c r="G12" s="96"/>
      <c r="H12" s="96"/>
      <c r="I12" s="96"/>
      <c r="J12" s="96"/>
      <c r="K12" s="97"/>
    </row>
    <row r="13" spans="1:12" x14ac:dyDescent="0.2">
      <c r="A13" s="95"/>
      <c r="B13" s="96"/>
      <c r="C13" s="96"/>
      <c r="D13" s="96"/>
      <c r="E13" s="96"/>
      <c r="F13" s="96"/>
      <c r="G13" s="96"/>
      <c r="H13" s="96"/>
      <c r="I13" s="96"/>
      <c r="J13" s="96"/>
      <c r="K13" s="97"/>
    </row>
    <row r="14" spans="1:12" x14ac:dyDescent="0.2">
      <c r="A14" s="95"/>
      <c r="B14" s="96"/>
      <c r="C14" s="96"/>
      <c r="D14" s="96"/>
      <c r="E14" s="96"/>
      <c r="F14" s="96"/>
      <c r="G14" s="96"/>
      <c r="H14" s="96"/>
      <c r="I14" s="96"/>
      <c r="J14" s="96"/>
      <c r="K14" s="97"/>
    </row>
    <row r="15" spans="1:12" x14ac:dyDescent="0.2">
      <c r="A15" s="95"/>
      <c r="B15" s="96"/>
      <c r="C15" s="96"/>
      <c r="D15" s="96"/>
      <c r="E15" s="96"/>
      <c r="F15" s="96"/>
      <c r="G15" s="96"/>
      <c r="H15" s="96"/>
      <c r="I15" s="96"/>
      <c r="J15" s="96"/>
      <c r="K15" s="97"/>
    </row>
    <row r="16" spans="1:12" x14ac:dyDescent="0.2">
      <c r="A16" s="95"/>
      <c r="B16" s="96"/>
      <c r="C16" s="96"/>
      <c r="D16" s="96"/>
      <c r="E16" s="96"/>
      <c r="F16" s="96"/>
      <c r="G16" s="96"/>
      <c r="H16" s="96"/>
      <c r="I16" s="96"/>
      <c r="J16" s="96"/>
      <c r="K16" s="97"/>
    </row>
    <row r="17" spans="1:11" x14ac:dyDescent="0.2">
      <c r="A17" s="95"/>
      <c r="B17" s="96"/>
      <c r="C17" s="96"/>
      <c r="D17" s="96"/>
      <c r="E17" s="96"/>
      <c r="F17" s="96"/>
      <c r="G17" s="96"/>
      <c r="H17" s="96"/>
      <c r="I17" s="96"/>
      <c r="J17" s="96"/>
      <c r="K17" s="97"/>
    </row>
    <row r="18" spans="1:11" x14ac:dyDescent="0.2">
      <c r="A18" s="95"/>
      <c r="B18" s="96"/>
      <c r="C18" s="96"/>
      <c r="D18" s="96"/>
      <c r="E18" s="96"/>
      <c r="F18" s="96"/>
      <c r="G18" s="96"/>
      <c r="H18" s="96"/>
      <c r="I18" s="96"/>
      <c r="J18" s="96"/>
      <c r="K18" s="97"/>
    </row>
    <row r="19" spans="1:11" x14ac:dyDescent="0.2">
      <c r="A19" s="95"/>
      <c r="B19" s="96"/>
      <c r="C19" s="96"/>
      <c r="D19" s="96"/>
      <c r="E19" s="96"/>
      <c r="F19" s="96"/>
      <c r="G19" s="96"/>
      <c r="H19" s="96"/>
      <c r="I19" s="96"/>
      <c r="J19" s="96"/>
      <c r="K19" s="97"/>
    </row>
    <row r="20" spans="1:11" x14ac:dyDescent="0.2">
      <c r="A20" s="95"/>
      <c r="B20" s="96"/>
      <c r="C20" s="96"/>
      <c r="D20" s="96"/>
      <c r="E20" s="96"/>
      <c r="F20" s="96"/>
      <c r="G20" s="96"/>
      <c r="H20" s="96"/>
      <c r="I20" s="96"/>
      <c r="J20" s="96"/>
      <c r="K20" s="97"/>
    </row>
    <row r="21" spans="1:11" x14ac:dyDescent="0.2">
      <c r="A21" s="95"/>
      <c r="B21" s="96"/>
      <c r="C21" s="96"/>
      <c r="D21" s="96"/>
      <c r="E21" s="96"/>
      <c r="F21" s="96"/>
      <c r="G21" s="96"/>
      <c r="H21" s="96"/>
      <c r="I21" s="96"/>
      <c r="J21" s="96"/>
      <c r="K21" s="97"/>
    </row>
    <row r="22" spans="1:11" x14ac:dyDescent="0.2">
      <c r="A22" s="95"/>
      <c r="B22" s="96"/>
      <c r="C22" s="96"/>
      <c r="D22" s="96"/>
      <c r="E22" s="96"/>
      <c r="F22" s="96"/>
      <c r="G22" s="96"/>
      <c r="H22" s="96"/>
      <c r="I22" s="96"/>
      <c r="J22" s="96"/>
      <c r="K22" s="97"/>
    </row>
    <row r="23" spans="1:11" x14ac:dyDescent="0.2">
      <c r="A23" s="95"/>
      <c r="B23" s="96"/>
      <c r="C23" s="96"/>
      <c r="D23" s="96"/>
      <c r="E23" s="96"/>
      <c r="F23" s="96"/>
      <c r="G23" s="96"/>
      <c r="H23" s="96"/>
      <c r="I23" s="96"/>
      <c r="J23" s="96"/>
      <c r="K23" s="97"/>
    </row>
    <row r="24" spans="1:11" x14ac:dyDescent="0.2">
      <c r="A24" s="95"/>
      <c r="B24" s="96"/>
      <c r="C24" s="96"/>
      <c r="D24" s="96"/>
      <c r="E24" s="96"/>
      <c r="F24" s="96"/>
      <c r="G24" s="96"/>
      <c r="H24" s="96"/>
      <c r="I24" s="96"/>
      <c r="J24" s="96"/>
      <c r="K24" s="97"/>
    </row>
    <row r="25" spans="1:11" x14ac:dyDescent="0.2">
      <c r="A25" s="95"/>
      <c r="B25" s="96"/>
      <c r="C25" s="96"/>
      <c r="D25" s="96"/>
      <c r="E25" s="96"/>
      <c r="F25" s="96"/>
      <c r="G25" s="96"/>
      <c r="H25" s="96"/>
      <c r="I25" s="96"/>
      <c r="J25" s="96"/>
      <c r="K25" s="97"/>
    </row>
    <row r="26" spans="1:11" x14ac:dyDescent="0.2">
      <c r="A26" s="95"/>
      <c r="B26" s="96"/>
      <c r="C26" s="96"/>
      <c r="D26" s="96"/>
      <c r="E26" s="96"/>
      <c r="F26" s="96"/>
      <c r="G26" s="96"/>
      <c r="H26" s="96"/>
      <c r="I26" s="96"/>
      <c r="J26" s="96"/>
      <c r="K26" s="97"/>
    </row>
    <row r="27" spans="1:11" x14ac:dyDescent="0.2">
      <c r="A27" s="95"/>
      <c r="B27" s="96"/>
      <c r="C27" s="96"/>
      <c r="D27" s="96"/>
      <c r="E27" s="96"/>
      <c r="F27" s="96"/>
      <c r="G27" s="96"/>
      <c r="H27" s="96"/>
      <c r="I27" s="96"/>
      <c r="J27" s="96"/>
      <c r="K27" s="97"/>
    </row>
    <row r="28" spans="1:11" x14ac:dyDescent="0.2">
      <c r="A28" s="95"/>
      <c r="B28" s="96"/>
      <c r="C28" s="96"/>
      <c r="D28" s="96"/>
      <c r="E28" s="96"/>
      <c r="F28" s="96"/>
      <c r="G28" s="96"/>
      <c r="H28" s="96"/>
      <c r="I28" s="96"/>
      <c r="J28" s="96"/>
      <c r="K28" s="97"/>
    </row>
    <row r="29" spans="1:11" x14ac:dyDescent="0.2">
      <c r="A29" s="95"/>
      <c r="B29" s="96"/>
      <c r="C29" s="96"/>
      <c r="D29" s="96"/>
      <c r="E29" s="96"/>
      <c r="F29" s="96"/>
      <c r="G29" s="96"/>
      <c r="H29" s="96"/>
      <c r="I29" s="96"/>
      <c r="J29" s="96"/>
      <c r="K29" s="97"/>
    </row>
    <row r="30" spans="1:11" x14ac:dyDescent="0.2">
      <c r="A30" s="95"/>
      <c r="B30" s="96"/>
      <c r="C30" s="96"/>
      <c r="D30" s="96"/>
      <c r="E30" s="96"/>
      <c r="F30" s="96"/>
      <c r="G30" s="96"/>
      <c r="H30" s="96"/>
      <c r="I30" s="96"/>
      <c r="J30" s="96"/>
      <c r="K30" s="97"/>
    </row>
    <row r="31" spans="1:11" x14ac:dyDescent="0.2">
      <c r="A31" s="95"/>
      <c r="B31" s="96"/>
      <c r="C31" s="96"/>
      <c r="D31" s="96"/>
      <c r="E31" s="96"/>
      <c r="F31" s="96"/>
      <c r="G31" s="96"/>
      <c r="H31" s="96"/>
      <c r="I31" s="96"/>
      <c r="J31" s="96"/>
      <c r="K31" s="97"/>
    </row>
    <row r="32" spans="1:11" x14ac:dyDescent="0.2">
      <c r="A32" s="95"/>
      <c r="B32" s="96"/>
      <c r="C32" s="96"/>
      <c r="D32" s="96"/>
      <c r="E32" s="96"/>
      <c r="F32" s="96"/>
      <c r="G32" s="96"/>
      <c r="H32" s="96"/>
      <c r="I32" s="96"/>
      <c r="J32" s="96"/>
      <c r="K32" s="97"/>
    </row>
    <row r="33" spans="1:11" x14ac:dyDescent="0.2">
      <c r="A33" s="95"/>
      <c r="B33" s="96"/>
      <c r="C33" s="96"/>
      <c r="D33" s="96"/>
      <c r="E33" s="96"/>
      <c r="F33" s="96"/>
      <c r="G33" s="96"/>
      <c r="H33" s="96"/>
      <c r="I33" s="96"/>
      <c r="J33" s="96"/>
      <c r="K33" s="97"/>
    </row>
    <row r="34" spans="1:11" x14ac:dyDescent="0.2">
      <c r="A34" s="95"/>
      <c r="B34" s="96"/>
      <c r="C34" s="96"/>
      <c r="D34" s="96"/>
      <c r="E34" s="96"/>
      <c r="F34" s="96"/>
      <c r="G34" s="96"/>
      <c r="H34" s="96"/>
      <c r="I34" s="96"/>
      <c r="J34" s="96"/>
      <c r="K34" s="97"/>
    </row>
    <row r="35" spans="1:11" x14ac:dyDescent="0.2">
      <c r="A35" s="95"/>
      <c r="B35" s="96"/>
      <c r="C35" s="96"/>
      <c r="D35" s="96"/>
      <c r="E35" s="96"/>
      <c r="F35" s="96"/>
      <c r="G35" s="96"/>
      <c r="H35" s="96"/>
      <c r="I35" s="96"/>
      <c r="J35" s="96"/>
      <c r="K35" s="97"/>
    </row>
    <row r="36" spans="1:11" x14ac:dyDescent="0.2">
      <c r="A36" s="95"/>
      <c r="B36" s="96"/>
      <c r="C36" s="96"/>
      <c r="D36" s="96"/>
      <c r="E36" s="96"/>
      <c r="F36" s="96"/>
      <c r="G36" s="96"/>
      <c r="H36" s="96"/>
      <c r="I36" s="96"/>
      <c r="J36" s="96"/>
      <c r="K36" s="97"/>
    </row>
    <row r="37" spans="1:11" x14ac:dyDescent="0.2">
      <c r="A37" s="95"/>
      <c r="B37" s="96"/>
      <c r="C37" s="96"/>
      <c r="D37" s="96"/>
      <c r="E37" s="96"/>
      <c r="F37" s="96"/>
      <c r="G37" s="96"/>
      <c r="H37" s="96"/>
      <c r="I37" s="96"/>
      <c r="J37" s="96"/>
      <c r="K37" s="97"/>
    </row>
    <row r="38" spans="1:11" x14ac:dyDescent="0.2">
      <c r="A38" s="95"/>
      <c r="B38" s="96"/>
      <c r="C38" s="96"/>
      <c r="D38" s="96"/>
      <c r="E38" s="96"/>
      <c r="F38" s="96"/>
      <c r="G38" s="96"/>
      <c r="H38" s="96"/>
      <c r="I38" s="96"/>
      <c r="J38" s="96"/>
      <c r="K38" s="97"/>
    </row>
    <row r="39" spans="1:11" x14ac:dyDescent="0.2">
      <c r="A39" s="95"/>
      <c r="B39" s="96"/>
      <c r="C39" s="96"/>
      <c r="D39" s="96"/>
      <c r="E39" s="96"/>
      <c r="F39" s="96"/>
      <c r="G39" s="96"/>
      <c r="H39" s="96"/>
      <c r="I39" s="96"/>
      <c r="J39" s="96"/>
      <c r="K39" s="97"/>
    </row>
    <row r="40" spans="1:11" x14ac:dyDescent="0.2">
      <c r="A40" s="95"/>
      <c r="B40" s="96"/>
      <c r="C40" s="96"/>
      <c r="D40" s="96"/>
      <c r="E40" s="96"/>
      <c r="F40" s="96"/>
      <c r="G40" s="96"/>
      <c r="H40" s="96"/>
      <c r="I40" s="96"/>
      <c r="J40" s="96"/>
      <c r="K40" s="97"/>
    </row>
    <row r="41" spans="1:11" x14ac:dyDescent="0.2">
      <c r="A41" s="95"/>
      <c r="B41" s="96"/>
      <c r="C41" s="96"/>
      <c r="D41" s="96"/>
      <c r="E41" s="96"/>
      <c r="F41" s="96"/>
      <c r="G41" s="96"/>
      <c r="H41" s="96"/>
      <c r="I41" s="96"/>
      <c r="J41" s="96"/>
      <c r="K41" s="97"/>
    </row>
    <row r="42" spans="1:11" x14ac:dyDescent="0.2">
      <c r="A42" s="95"/>
      <c r="B42" s="96"/>
      <c r="C42" s="96"/>
      <c r="D42" s="96"/>
      <c r="E42" s="96"/>
      <c r="F42" s="96"/>
      <c r="G42" s="96"/>
      <c r="H42" s="96"/>
      <c r="I42" s="96"/>
      <c r="J42" s="96"/>
      <c r="K42" s="97"/>
    </row>
    <row r="43" spans="1:11" x14ac:dyDescent="0.2">
      <c r="A43" s="95"/>
      <c r="B43" s="96"/>
      <c r="C43" s="96"/>
      <c r="D43" s="96"/>
      <c r="E43" s="96"/>
      <c r="F43" s="96"/>
      <c r="G43" s="96"/>
      <c r="H43" s="96"/>
      <c r="I43" s="96"/>
      <c r="J43" s="96"/>
      <c r="K43" s="97"/>
    </row>
    <row r="44" spans="1:11" x14ac:dyDescent="0.2">
      <c r="A44" s="95"/>
      <c r="B44" s="96"/>
      <c r="C44" s="96"/>
      <c r="D44" s="96"/>
      <c r="E44" s="96"/>
      <c r="F44" s="96"/>
      <c r="G44" s="96"/>
      <c r="H44" s="96"/>
      <c r="I44" s="96"/>
      <c r="J44" s="96"/>
      <c r="K44" s="97"/>
    </row>
    <row r="45" spans="1:11" x14ac:dyDescent="0.2">
      <c r="A45" s="95"/>
      <c r="B45" s="96"/>
      <c r="C45" s="96"/>
      <c r="D45" s="96"/>
      <c r="E45" s="96"/>
      <c r="F45" s="96"/>
      <c r="G45" s="96"/>
      <c r="H45" s="96"/>
      <c r="I45" s="96"/>
      <c r="J45" s="96"/>
      <c r="K45" s="97"/>
    </row>
    <row r="46" spans="1:11" x14ac:dyDescent="0.2">
      <c r="A46" s="95"/>
      <c r="B46" s="96"/>
      <c r="C46" s="96"/>
      <c r="D46" s="96"/>
      <c r="E46" s="96"/>
      <c r="F46" s="96"/>
      <c r="G46" s="96"/>
      <c r="H46" s="96"/>
      <c r="I46" s="96"/>
      <c r="J46" s="96"/>
      <c r="K46" s="97"/>
    </row>
    <row r="47" spans="1:11" x14ac:dyDescent="0.2">
      <c r="A47" s="95"/>
      <c r="B47" s="96"/>
      <c r="C47" s="96"/>
      <c r="D47" s="96"/>
      <c r="E47" s="96"/>
      <c r="F47" s="96"/>
      <c r="G47" s="96"/>
      <c r="H47" s="96"/>
      <c r="I47" s="96"/>
      <c r="J47" s="96"/>
      <c r="K47" s="97"/>
    </row>
    <row r="48" spans="1:11" x14ac:dyDescent="0.2">
      <c r="A48" s="95"/>
      <c r="B48" s="96"/>
      <c r="C48" s="96"/>
      <c r="D48" s="96"/>
      <c r="E48" s="96"/>
      <c r="F48" s="96"/>
      <c r="G48" s="96"/>
      <c r="H48" s="96"/>
      <c r="I48" s="96"/>
      <c r="J48" s="96"/>
      <c r="K48" s="97"/>
    </row>
    <row r="49" spans="1:11" x14ac:dyDescent="0.2">
      <c r="A49" s="95"/>
      <c r="B49" s="96"/>
      <c r="C49" s="96"/>
      <c r="D49" s="96"/>
      <c r="E49" s="96"/>
      <c r="F49" s="96"/>
      <c r="G49" s="96"/>
      <c r="H49" s="96"/>
      <c r="I49" s="96"/>
      <c r="J49" s="96"/>
      <c r="K49" s="97"/>
    </row>
    <row r="50" spans="1:11" x14ac:dyDescent="0.2">
      <c r="A50" s="95"/>
      <c r="B50" s="96"/>
      <c r="C50" s="96"/>
      <c r="D50" s="96"/>
      <c r="E50" s="96"/>
      <c r="F50" s="96"/>
      <c r="G50" s="96"/>
      <c r="H50" s="96"/>
      <c r="I50" s="96"/>
      <c r="J50" s="96"/>
      <c r="K50" s="97"/>
    </row>
    <row r="51" spans="1:11" x14ac:dyDescent="0.2">
      <c r="A51" s="95"/>
      <c r="B51" s="96"/>
      <c r="C51" s="96"/>
      <c r="D51" s="96"/>
      <c r="E51" s="96"/>
      <c r="F51" s="96"/>
      <c r="G51" s="96"/>
      <c r="H51" s="96"/>
      <c r="I51" s="96"/>
      <c r="J51" s="96"/>
      <c r="K51" s="97"/>
    </row>
    <row r="52" spans="1:11" x14ac:dyDescent="0.2">
      <c r="A52" s="95"/>
      <c r="B52" s="96"/>
      <c r="C52" s="96"/>
      <c r="D52" s="96"/>
      <c r="E52" s="96"/>
      <c r="F52" s="96"/>
      <c r="G52" s="96"/>
      <c r="H52" s="96"/>
      <c r="I52" s="96"/>
      <c r="J52" s="96"/>
      <c r="K52" s="97"/>
    </row>
    <row r="53" spans="1:11" x14ac:dyDescent="0.2">
      <c r="A53" s="95"/>
      <c r="B53" s="96"/>
      <c r="C53" s="96"/>
      <c r="D53" s="96"/>
      <c r="E53" s="96"/>
      <c r="F53" s="96"/>
      <c r="G53" s="96"/>
      <c r="H53" s="96"/>
      <c r="I53" s="96"/>
      <c r="J53" s="96"/>
      <c r="K53" s="97"/>
    </row>
    <row r="54" spans="1:11" x14ac:dyDescent="0.2">
      <c r="A54" s="95"/>
      <c r="B54" s="96"/>
      <c r="C54" s="96"/>
      <c r="D54" s="96"/>
      <c r="E54" s="96"/>
      <c r="F54" s="96"/>
      <c r="G54" s="96"/>
      <c r="H54" s="96"/>
      <c r="I54" s="96"/>
      <c r="J54" s="96"/>
      <c r="K54" s="97"/>
    </row>
    <row r="55" spans="1:11" x14ac:dyDescent="0.2">
      <c r="A55" s="95"/>
      <c r="B55" s="96"/>
      <c r="C55" s="96"/>
      <c r="D55" s="96"/>
      <c r="E55" s="96"/>
      <c r="F55" s="96"/>
      <c r="G55" s="96"/>
      <c r="H55" s="96"/>
      <c r="I55" s="96"/>
      <c r="J55" s="96"/>
      <c r="K55" s="97"/>
    </row>
    <row r="56" spans="1:11" x14ac:dyDescent="0.2">
      <c r="A56" s="95"/>
      <c r="B56" s="96"/>
      <c r="C56" s="96"/>
      <c r="D56" s="96"/>
      <c r="E56" s="96"/>
      <c r="F56" s="96"/>
      <c r="G56" s="96"/>
      <c r="H56" s="96"/>
      <c r="I56" s="96"/>
      <c r="J56" s="96"/>
      <c r="K56" s="97"/>
    </row>
    <row r="57" spans="1:11" x14ac:dyDescent="0.2">
      <c r="A57" s="95"/>
      <c r="B57" s="96"/>
      <c r="C57" s="96"/>
      <c r="D57" s="96"/>
      <c r="E57" s="96"/>
      <c r="F57" s="96"/>
      <c r="G57" s="96"/>
      <c r="H57" s="96"/>
      <c r="I57" s="96"/>
      <c r="J57" s="96"/>
      <c r="K57" s="97"/>
    </row>
    <row r="58" spans="1:11" x14ac:dyDescent="0.2">
      <c r="A58" s="95"/>
      <c r="B58" s="96"/>
      <c r="C58" s="96"/>
      <c r="D58" s="96"/>
      <c r="E58" s="96"/>
      <c r="F58" s="96"/>
      <c r="G58" s="96"/>
      <c r="H58" s="96"/>
      <c r="I58" s="96"/>
      <c r="J58" s="96"/>
      <c r="K58" s="97"/>
    </row>
    <row r="59" spans="1:11" x14ac:dyDescent="0.2">
      <c r="A59" s="95"/>
      <c r="B59" s="96"/>
      <c r="C59" s="96"/>
      <c r="D59" s="96"/>
      <c r="E59" s="96"/>
      <c r="F59" s="96"/>
      <c r="G59" s="96"/>
      <c r="H59" s="96"/>
      <c r="I59" s="96"/>
      <c r="J59" s="96"/>
      <c r="K59" s="97"/>
    </row>
    <row r="60" spans="1:11" x14ac:dyDescent="0.2">
      <c r="A60" s="95"/>
      <c r="B60" s="96"/>
      <c r="C60" s="96"/>
      <c r="D60" s="96"/>
      <c r="E60" s="96"/>
      <c r="F60" s="96"/>
      <c r="G60" s="96"/>
      <c r="H60" s="96"/>
      <c r="I60" s="96"/>
      <c r="J60" s="96"/>
      <c r="K60" s="97"/>
    </row>
    <row r="61" spans="1:11" x14ac:dyDescent="0.2">
      <c r="A61" s="95"/>
      <c r="B61" s="96"/>
      <c r="C61" s="96"/>
      <c r="D61" s="96"/>
      <c r="E61" s="96"/>
      <c r="F61" s="96"/>
      <c r="G61" s="96"/>
      <c r="H61" s="96"/>
      <c r="I61" s="96"/>
      <c r="J61" s="96"/>
      <c r="K61" s="97"/>
    </row>
    <row r="62" spans="1:11" x14ac:dyDescent="0.2">
      <c r="A62" s="95"/>
      <c r="B62" s="96"/>
      <c r="C62" s="96"/>
      <c r="D62" s="96"/>
      <c r="E62" s="96"/>
      <c r="F62" s="96"/>
      <c r="G62" s="96"/>
      <c r="H62" s="96"/>
      <c r="I62" s="96"/>
      <c r="J62" s="96"/>
      <c r="K62" s="97"/>
    </row>
    <row r="63" spans="1:11" x14ac:dyDescent="0.2">
      <c r="A63" s="95"/>
      <c r="B63" s="96"/>
      <c r="C63" s="96"/>
      <c r="D63" s="96"/>
      <c r="E63" s="96"/>
      <c r="F63" s="96"/>
      <c r="G63" s="96"/>
      <c r="H63" s="96"/>
      <c r="I63" s="96"/>
      <c r="J63" s="96"/>
      <c r="K63" s="97"/>
    </row>
    <row r="64" spans="1:11" x14ac:dyDescent="0.2">
      <c r="A64" s="95"/>
      <c r="B64" s="96"/>
      <c r="C64" s="96"/>
      <c r="D64" s="96"/>
      <c r="E64" s="96"/>
      <c r="F64" s="96"/>
      <c r="G64" s="96"/>
      <c r="H64" s="96"/>
      <c r="I64" s="96"/>
      <c r="J64" s="96"/>
      <c r="K64" s="97"/>
    </row>
    <row r="65" spans="1:11" x14ac:dyDescent="0.2">
      <c r="A65" s="95"/>
      <c r="B65" s="96"/>
      <c r="C65" s="96"/>
      <c r="D65" s="96"/>
      <c r="E65" s="96"/>
      <c r="F65" s="96"/>
      <c r="G65" s="96"/>
      <c r="H65" s="96"/>
      <c r="I65" s="96"/>
      <c r="J65" s="96"/>
      <c r="K65" s="97"/>
    </row>
    <row r="66" spans="1:11" x14ac:dyDescent="0.2">
      <c r="A66" s="98"/>
      <c r="B66" s="68"/>
      <c r="C66" s="68"/>
      <c r="D66" s="68"/>
      <c r="E66" s="68"/>
      <c r="F66" s="68"/>
      <c r="G66" s="68"/>
      <c r="H66" s="68"/>
      <c r="I66" s="68"/>
      <c r="J66" s="68"/>
      <c r="K66" s="99"/>
    </row>
  </sheetData>
  <pageMargins left="0.70866141732283461" right="0.70866141732283461" top="0.74803149606299213" bottom="0.74803149606299213" header="0.31496062992125984" footer="0.31496062992125984"/>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activeCell="J11" sqref="J11"/>
    </sheetView>
  </sheetViews>
  <sheetFormatPr defaultColWidth="6.85546875" defaultRowHeight="11.25" x14ac:dyDescent="0.2"/>
  <cols>
    <col min="1" max="3" width="6.85546875" style="29"/>
    <col min="4" max="4" width="8.85546875" style="29" customWidth="1"/>
    <col min="5" max="5" width="4.7109375" style="29" customWidth="1"/>
    <col min="6" max="6" width="13.5703125" style="29" customWidth="1"/>
    <col min="7" max="7" width="4.7109375" style="29" customWidth="1"/>
    <col min="8" max="8" width="13.5703125" style="29" customWidth="1"/>
    <col min="9" max="9" width="4.7109375" style="29" customWidth="1"/>
    <col min="10" max="10" width="13.5703125" style="29" customWidth="1"/>
    <col min="11" max="11" width="4.7109375" style="29" customWidth="1"/>
    <col min="12" max="12" width="5.42578125" style="29" customWidth="1"/>
    <col min="13" max="16384" width="6.85546875" style="29"/>
  </cols>
  <sheetData>
    <row r="1" spans="1:12" ht="22.5" customHeight="1" x14ac:dyDescent="0.2"/>
    <row r="2" spans="1:12" ht="22.5" customHeight="1" x14ac:dyDescent="0.2">
      <c r="A2" s="254" t="s">
        <v>97</v>
      </c>
      <c r="B2" s="254"/>
      <c r="C2" s="254"/>
      <c r="D2" s="254"/>
      <c r="E2" s="254"/>
      <c r="F2" s="254"/>
      <c r="G2" s="254"/>
      <c r="H2" s="254"/>
      <c r="I2" s="254"/>
      <c r="J2" s="254"/>
      <c r="K2" s="254"/>
      <c r="L2" s="66"/>
    </row>
    <row r="3" spans="1:12" x14ac:dyDescent="0.2">
      <c r="A3" s="153" t="s">
        <v>151</v>
      </c>
    </row>
    <row r="5" spans="1:12" x14ac:dyDescent="0.2">
      <c r="A5" s="29" t="s">
        <v>98</v>
      </c>
      <c r="D5" s="255">
        <f>'Page 1'!F11</f>
        <v>0</v>
      </c>
      <c r="E5" s="256"/>
      <c r="F5" s="256"/>
      <c r="G5" s="256"/>
      <c r="H5" s="256"/>
      <c r="I5" s="256"/>
      <c r="J5" s="257"/>
    </row>
    <row r="7" spans="1:12" x14ac:dyDescent="0.2">
      <c r="A7" s="29" t="s">
        <v>7</v>
      </c>
      <c r="D7" s="255">
        <f>'Page 1'!F17</f>
        <v>0</v>
      </c>
      <c r="E7" s="256"/>
      <c r="F7" s="256"/>
      <c r="G7" s="256"/>
      <c r="H7" s="256"/>
      <c r="I7" s="256"/>
      <c r="J7" s="257"/>
    </row>
    <row r="9" spans="1:12" x14ac:dyDescent="0.2">
      <c r="A9" s="29" t="s">
        <v>99</v>
      </c>
      <c r="E9" s="258">
        <f>'Page 1'!F14</f>
        <v>0</v>
      </c>
      <c r="F9" s="259"/>
      <c r="G9" s="29" t="s">
        <v>102</v>
      </c>
      <c r="J9" s="150">
        <f>'Page 1'!F20</f>
        <v>0</v>
      </c>
    </row>
    <row r="11" spans="1:12" x14ac:dyDescent="0.2">
      <c r="A11" s="29" t="s">
        <v>100</v>
      </c>
      <c r="E11" s="258" t="e">
        <f>IF('Page 5'!I5="P",'Page 5'!H9,'Page 4'!H56)</f>
        <v>#DIV/0!</v>
      </c>
      <c r="F11" s="259"/>
      <c r="G11" s="29" t="s">
        <v>101</v>
      </c>
      <c r="J11" s="155" t="e">
        <f>IF('Page 1'!I41="P",IF('Page 4'!I24="P",'Page 3'!J43,"Enter value"),E11)</f>
        <v>#DIV/0!</v>
      </c>
    </row>
    <row r="13" spans="1:12" ht="67.5" customHeight="1" x14ac:dyDescent="0.2">
      <c r="A13" s="260" t="s">
        <v>153</v>
      </c>
      <c r="B13" s="260"/>
      <c r="C13" s="260"/>
      <c r="D13" s="260"/>
      <c r="E13" s="260"/>
      <c r="F13" s="260"/>
      <c r="G13" s="260"/>
      <c r="H13" s="260"/>
      <c r="I13" s="260"/>
      <c r="J13" s="260"/>
      <c r="K13" s="260"/>
    </row>
    <row r="15" spans="1:12" ht="11.25" customHeight="1" x14ac:dyDescent="0.2">
      <c r="A15" s="260" t="s">
        <v>157</v>
      </c>
      <c r="B15" s="260"/>
      <c r="C15" s="67"/>
    </row>
    <row r="16" spans="1:12" x14ac:dyDescent="0.2">
      <c r="A16" s="260"/>
      <c r="B16" s="260"/>
      <c r="C16" s="67"/>
      <c r="D16" s="68"/>
      <c r="E16" s="68"/>
      <c r="F16" s="68"/>
      <c r="G16" s="68"/>
      <c r="I16" s="29" t="s">
        <v>103</v>
      </c>
      <c r="J16" s="68"/>
      <c r="K16" s="68"/>
    </row>
    <row r="19" spans="1:11" x14ac:dyDescent="0.2">
      <c r="A19" s="79" t="s">
        <v>104</v>
      </c>
      <c r="B19" s="76"/>
      <c r="C19" s="75"/>
      <c r="D19" s="75"/>
      <c r="E19" s="78"/>
      <c r="F19" s="75"/>
      <c r="G19" s="84"/>
      <c r="H19" s="75"/>
      <c r="I19" s="75"/>
      <c r="J19" s="75"/>
      <c r="K19" s="92"/>
    </row>
    <row r="20" spans="1:11" x14ac:dyDescent="0.2">
      <c r="A20" s="74"/>
      <c r="B20" s="76"/>
      <c r="C20" s="75"/>
      <c r="D20" s="81"/>
      <c r="E20" s="78"/>
      <c r="F20" s="84"/>
      <c r="G20" s="84"/>
      <c r="H20" s="84" t="s">
        <v>78</v>
      </c>
      <c r="I20" s="84"/>
      <c r="J20" s="240" t="s">
        <v>79</v>
      </c>
      <c r="K20" s="240"/>
    </row>
    <row r="21" spans="1:11" x14ac:dyDescent="0.2">
      <c r="A21" s="74"/>
      <c r="B21" s="76"/>
      <c r="C21" s="75"/>
      <c r="D21" s="78" t="s">
        <v>80</v>
      </c>
      <c r="E21" s="78"/>
      <c r="F21" s="84" t="s">
        <v>81</v>
      </c>
      <c r="G21" s="84"/>
      <c r="H21" s="84" t="s">
        <v>82</v>
      </c>
      <c r="I21" s="84"/>
      <c r="J21" s="240"/>
      <c r="K21" s="240"/>
    </row>
    <row r="22" spans="1:11" x14ac:dyDescent="0.2">
      <c r="A22" s="75"/>
      <c r="B22" s="75"/>
      <c r="C22" s="75"/>
      <c r="D22" s="75"/>
      <c r="E22" s="78"/>
      <c r="F22" s="78"/>
      <c r="G22" s="84"/>
      <c r="H22" s="75"/>
      <c r="I22" s="75"/>
      <c r="J22" s="81"/>
      <c r="K22" s="93"/>
    </row>
    <row r="23" spans="1:11" x14ac:dyDescent="0.2">
      <c r="A23" s="75" t="s">
        <v>83</v>
      </c>
      <c r="B23" s="75"/>
      <c r="C23" s="75"/>
      <c r="D23" s="241" t="e">
        <f>'Page 6'!D10</f>
        <v>#DIV/0!</v>
      </c>
      <c r="E23" s="89">
        <f>'Page 6'!E10</f>
        <v>48</v>
      </c>
      <c r="F23" s="236" t="e">
        <f>'Page 6'!F10</f>
        <v>#DIV/0!</v>
      </c>
      <c r="G23" s="89">
        <f>'Page 6'!G10</f>
        <v>52</v>
      </c>
      <c r="H23" s="234">
        <f>'Page 6'!H10</f>
        <v>0</v>
      </c>
      <c r="I23" s="89">
        <f>'Page 6'!I10</f>
        <v>56</v>
      </c>
      <c r="J23" s="236" t="e">
        <f>F23-H23</f>
        <v>#DIV/0!</v>
      </c>
      <c r="K23" s="89">
        <f>'Page 6'!K10</f>
        <v>60</v>
      </c>
    </row>
    <row r="24" spans="1:11" x14ac:dyDescent="0.2">
      <c r="A24" s="75" t="s">
        <v>90</v>
      </c>
      <c r="B24" s="75"/>
      <c r="C24" s="75"/>
      <c r="D24" s="242"/>
      <c r="E24" s="89"/>
      <c r="F24" s="233"/>
      <c r="G24" s="90"/>
      <c r="H24" s="235"/>
      <c r="I24" s="90"/>
      <c r="J24" s="233"/>
      <c r="K24" s="89"/>
    </row>
    <row r="25" spans="1:11" x14ac:dyDescent="0.2">
      <c r="A25" s="75"/>
      <c r="B25" s="75"/>
      <c r="C25" s="75"/>
      <c r="D25" s="87"/>
      <c r="E25" s="89"/>
      <c r="F25" s="86"/>
      <c r="G25" s="90"/>
      <c r="H25" s="83"/>
      <c r="I25" s="90"/>
      <c r="J25" s="83"/>
      <c r="K25" s="89"/>
    </row>
    <row r="26" spans="1:11" x14ac:dyDescent="0.2">
      <c r="A26" s="75" t="s">
        <v>85</v>
      </c>
      <c r="B26" s="75"/>
      <c r="C26" s="75"/>
      <c r="D26" s="262">
        <f>'Page 6'!D13</f>
        <v>0</v>
      </c>
      <c r="E26" s="89">
        <f>'Page 6'!E13</f>
        <v>49</v>
      </c>
      <c r="F26" s="236" t="e">
        <f>J11*D26</f>
        <v>#DIV/0!</v>
      </c>
      <c r="G26" s="89">
        <f>'Page 6'!G13</f>
        <v>53</v>
      </c>
      <c r="H26" s="234">
        <f>'Page 6'!H13</f>
        <v>0</v>
      </c>
      <c r="I26" s="89">
        <f>'Page 6'!I13</f>
        <v>57</v>
      </c>
      <c r="J26" s="236" t="e">
        <f>F26-H26</f>
        <v>#DIV/0!</v>
      </c>
      <c r="K26" s="89">
        <f>'Page 6'!K13</f>
        <v>61</v>
      </c>
    </row>
    <row r="27" spans="1:11" x14ac:dyDescent="0.2">
      <c r="A27" s="75" t="s">
        <v>90</v>
      </c>
      <c r="B27" s="75"/>
      <c r="C27" s="75"/>
      <c r="D27" s="263"/>
      <c r="E27" s="89"/>
      <c r="F27" s="233"/>
      <c r="G27" s="90"/>
      <c r="H27" s="235"/>
      <c r="I27" s="90"/>
      <c r="J27" s="233"/>
      <c r="K27" s="89"/>
    </row>
    <row r="28" spans="1:11" x14ac:dyDescent="0.2">
      <c r="A28" s="75"/>
      <c r="B28" s="75"/>
      <c r="C28" s="75"/>
      <c r="D28" s="77"/>
      <c r="E28" s="89"/>
      <c r="F28" s="86"/>
      <c r="G28" s="90"/>
      <c r="H28" s="83"/>
      <c r="I28" s="90"/>
      <c r="J28" s="83"/>
      <c r="K28" s="89"/>
    </row>
    <row r="29" spans="1:11" x14ac:dyDescent="0.2">
      <c r="A29" s="75" t="s">
        <v>105</v>
      </c>
      <c r="B29" s="75"/>
      <c r="C29" s="75"/>
      <c r="D29" s="108">
        <f>'Page 6'!D16</f>
        <v>0</v>
      </c>
      <c r="E29" s="89" t="str">
        <f>'Page 6'!E16</f>
        <v>50A</v>
      </c>
      <c r="F29" s="236" t="e">
        <f>'Page 6'!F16</f>
        <v>#DIV/0!</v>
      </c>
      <c r="G29" s="89">
        <f>'Page 6'!G16</f>
        <v>54</v>
      </c>
      <c r="H29" s="234">
        <f>'Page 6'!H16</f>
        <v>0</v>
      </c>
      <c r="I29" s="89">
        <f>'Page 6'!I16</f>
        <v>58</v>
      </c>
      <c r="J29" s="236" t="e">
        <f>F29-H29</f>
        <v>#DIV/0!</v>
      </c>
      <c r="K29" s="89">
        <f>'Page 6'!K16</f>
        <v>62</v>
      </c>
    </row>
    <row r="30" spans="1:11" x14ac:dyDescent="0.2">
      <c r="A30" s="75" t="s">
        <v>106</v>
      </c>
      <c r="B30" s="75"/>
      <c r="C30" s="75"/>
      <c r="D30" s="109">
        <f>'Page 6'!D17</f>
        <v>0</v>
      </c>
      <c r="E30" s="89" t="str">
        <f>'Page 6'!E17</f>
        <v>50B</v>
      </c>
      <c r="F30" s="233"/>
      <c r="G30" s="90"/>
      <c r="H30" s="235"/>
      <c r="I30" s="90"/>
      <c r="J30" s="233"/>
      <c r="K30" s="89"/>
    </row>
    <row r="31" spans="1:11" x14ac:dyDescent="0.2">
      <c r="A31" s="75" t="s">
        <v>107</v>
      </c>
      <c r="B31" s="75"/>
      <c r="C31" s="75"/>
      <c r="D31" s="109">
        <f>'Page 6'!D18</f>
        <v>0</v>
      </c>
      <c r="E31" s="89" t="str">
        <f>'Page 6'!E18</f>
        <v>50C</v>
      </c>
      <c r="F31" s="86"/>
      <c r="G31" s="90"/>
      <c r="H31" s="83"/>
      <c r="I31" s="90"/>
      <c r="J31" s="83"/>
      <c r="K31" s="89"/>
    </row>
    <row r="32" spans="1:11" x14ac:dyDescent="0.2">
      <c r="A32" s="75"/>
      <c r="B32" s="75"/>
      <c r="C32" s="75"/>
      <c r="D32" s="77"/>
      <c r="E32" s="89"/>
      <c r="F32" s="86"/>
      <c r="G32" s="90"/>
      <c r="H32" s="83"/>
      <c r="I32" s="90"/>
      <c r="J32" s="83"/>
      <c r="K32" s="89"/>
    </row>
    <row r="33" spans="1:11" x14ac:dyDescent="0.2">
      <c r="A33" s="75" t="s">
        <v>89</v>
      </c>
      <c r="B33" s="75"/>
      <c r="C33" s="75"/>
      <c r="D33" s="238">
        <f>Data!D2</f>
        <v>0.14299999999999999</v>
      </c>
      <c r="E33" s="89">
        <f>'Page 6'!E20</f>
        <v>51</v>
      </c>
      <c r="F33" s="236" t="e">
        <f>'Page 6'!F20</f>
        <v>#DIV/0!</v>
      </c>
      <c r="G33" s="89">
        <f>'Page 6'!G20</f>
        <v>55</v>
      </c>
      <c r="H33" s="234">
        <f>'Page 6'!H20</f>
        <v>0</v>
      </c>
      <c r="I33" s="89">
        <f>'Page 6'!I20</f>
        <v>59</v>
      </c>
      <c r="J33" s="236" t="e">
        <f>F33-H33</f>
        <v>#DIV/0!</v>
      </c>
      <c r="K33" s="89">
        <f>'Page 6'!K20</f>
        <v>63</v>
      </c>
    </row>
    <row r="34" spans="1:11" x14ac:dyDescent="0.2">
      <c r="A34" s="75" t="s">
        <v>90</v>
      </c>
      <c r="B34" s="75"/>
      <c r="C34" s="75"/>
      <c r="D34" s="239"/>
      <c r="E34" s="78"/>
      <c r="F34" s="233"/>
      <c r="G34" s="91"/>
      <c r="H34" s="235"/>
      <c r="I34" s="91"/>
      <c r="J34" s="233"/>
      <c r="K34" s="89"/>
    </row>
    <row r="35" spans="1:11" x14ac:dyDescent="0.2">
      <c r="A35" s="75"/>
      <c r="B35" s="75"/>
      <c r="C35" s="75"/>
      <c r="D35" s="75"/>
      <c r="E35" s="78"/>
      <c r="F35" s="85"/>
      <c r="G35" s="82"/>
      <c r="H35" s="88"/>
      <c r="I35" s="88"/>
      <c r="J35" s="88"/>
      <c r="K35" s="89"/>
    </row>
    <row r="36" spans="1:11" x14ac:dyDescent="0.2">
      <c r="A36" s="75" t="s">
        <v>91</v>
      </c>
      <c r="B36" s="75"/>
      <c r="C36" s="75"/>
      <c r="D36" s="75"/>
      <c r="E36" s="78"/>
      <c r="F36" s="85"/>
      <c r="G36" s="82"/>
      <c r="H36" s="85"/>
      <c r="I36" s="88"/>
      <c r="J36" s="236" t="e">
        <f>J23+J26+J29+J33</f>
        <v>#DIV/0!</v>
      </c>
      <c r="K36" s="89">
        <f>'Page 6'!K23</f>
        <v>64</v>
      </c>
    </row>
    <row r="37" spans="1:11" x14ac:dyDescent="0.2">
      <c r="A37" s="75"/>
      <c r="B37" s="75"/>
      <c r="C37" s="75"/>
      <c r="D37" s="75"/>
      <c r="E37" s="78"/>
      <c r="F37" s="85"/>
      <c r="G37" s="82"/>
      <c r="H37" s="88"/>
      <c r="I37" s="88"/>
      <c r="J37" s="233"/>
      <c r="K37" s="89"/>
    </row>
    <row r="38" spans="1:11" ht="11.25" customHeight="1" x14ac:dyDescent="0.2">
      <c r="A38" s="72"/>
      <c r="B38" s="72"/>
      <c r="C38" s="72"/>
      <c r="D38" s="72"/>
      <c r="E38" s="72"/>
      <c r="F38" s="72"/>
      <c r="G38" s="72"/>
      <c r="H38" s="72"/>
      <c r="I38" s="72"/>
      <c r="J38" s="72"/>
      <c r="K38" s="72"/>
    </row>
    <row r="39" spans="1:11" ht="11.25" customHeight="1" x14ac:dyDescent="0.2">
      <c r="A39" s="80" t="s">
        <v>155</v>
      </c>
      <c r="B39" s="72"/>
      <c r="C39" s="72"/>
      <c r="D39" s="72"/>
      <c r="E39" s="72"/>
      <c r="F39" s="72"/>
      <c r="G39" s="72"/>
      <c r="H39" s="72"/>
      <c r="I39" s="72"/>
      <c r="J39" s="72"/>
      <c r="K39" s="72"/>
    </row>
    <row r="40" spans="1:11" ht="33.75" customHeight="1" x14ac:dyDescent="0.2">
      <c r="A40" s="214" t="s">
        <v>154</v>
      </c>
      <c r="B40" s="214"/>
      <c r="C40" s="214"/>
      <c r="D40" s="214"/>
      <c r="E40" s="214"/>
      <c r="F40" s="214"/>
      <c r="G40" s="214"/>
      <c r="H40" s="214"/>
      <c r="I40" s="214"/>
      <c r="J40" s="214"/>
      <c r="K40" s="214"/>
    </row>
    <row r="41" spans="1:11" ht="11.25" customHeight="1" x14ac:dyDescent="0.2">
      <c r="A41" s="77"/>
      <c r="B41" s="72"/>
      <c r="C41" s="72"/>
      <c r="D41" s="72"/>
      <c r="E41" s="72"/>
      <c r="F41" s="72"/>
      <c r="G41" s="72"/>
      <c r="H41" s="72"/>
      <c r="I41" s="72"/>
      <c r="J41" s="72"/>
      <c r="K41" s="72"/>
    </row>
    <row r="42" spans="1:11" ht="11.25" customHeight="1" x14ac:dyDescent="0.2">
      <c r="A42" s="77"/>
      <c r="B42" s="72"/>
      <c r="C42" s="72"/>
      <c r="D42" s="72"/>
      <c r="E42" s="72"/>
      <c r="F42" s="72"/>
      <c r="G42" s="72"/>
      <c r="H42" s="72"/>
      <c r="I42" s="72"/>
      <c r="J42" s="72"/>
      <c r="K42" s="72"/>
    </row>
    <row r="43" spans="1:11" ht="11.25" customHeight="1" x14ac:dyDescent="0.2">
      <c r="A43" s="77" t="s">
        <v>156</v>
      </c>
      <c r="B43" s="72"/>
      <c r="C43" s="72"/>
      <c r="D43" s="94"/>
      <c r="E43" s="94"/>
      <c r="F43" s="94"/>
      <c r="G43" s="94"/>
      <c r="H43" s="72"/>
      <c r="I43" s="73" t="s">
        <v>103</v>
      </c>
      <c r="J43" s="94"/>
      <c r="K43" s="94"/>
    </row>
    <row r="44" spans="1:11" ht="11.25" customHeight="1" x14ac:dyDescent="0.2"/>
    <row r="46" spans="1:11" ht="22.5" customHeight="1" x14ac:dyDescent="0.2">
      <c r="A46" s="261" t="s">
        <v>135</v>
      </c>
      <c r="B46" s="261"/>
      <c r="C46" s="261"/>
      <c r="D46" s="261"/>
      <c r="E46" s="261"/>
      <c r="F46" s="261"/>
      <c r="G46" s="261"/>
      <c r="H46" s="261"/>
      <c r="I46" s="261"/>
      <c r="J46" s="261"/>
      <c r="K46" s="261"/>
    </row>
  </sheetData>
  <mergeCells count="26">
    <mergeCell ref="A13:K13"/>
    <mergeCell ref="A46:K46"/>
    <mergeCell ref="A40:K40"/>
    <mergeCell ref="J36:J37"/>
    <mergeCell ref="F29:F30"/>
    <mergeCell ref="H29:H30"/>
    <mergeCell ref="J29:J30"/>
    <mergeCell ref="D33:D34"/>
    <mergeCell ref="F33:F34"/>
    <mergeCell ref="H33:H34"/>
    <mergeCell ref="J33:J34"/>
    <mergeCell ref="A15:B16"/>
    <mergeCell ref="D26:D27"/>
    <mergeCell ref="F26:F27"/>
    <mergeCell ref="H26:H27"/>
    <mergeCell ref="J26:J27"/>
    <mergeCell ref="J23:J24"/>
    <mergeCell ref="J20:K21"/>
    <mergeCell ref="D23:D24"/>
    <mergeCell ref="F23:F24"/>
    <mergeCell ref="H23:H24"/>
    <mergeCell ref="A2:K2"/>
    <mergeCell ref="D5:J5"/>
    <mergeCell ref="E9:F9"/>
    <mergeCell ref="E11:F11"/>
    <mergeCell ref="D7:J7"/>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FC3A3529-AE59-491E-BAE1-3076166513EB}">
            <xm:f>'Page 5'!$I$5=""</xm:f>
            <x14:dxf>
              <fill>
                <patternFill>
                  <bgColor rgb="FFDAEEF3"/>
                </patternFill>
              </fill>
            </x14:dxf>
          </x14:cfRule>
          <x14:cfRule type="expression" priority="2" id="{6BE214EA-2B50-4246-AF6D-2448F517C10D}">
            <xm:f>'Page 5'!$I$5="P"</xm:f>
            <x14:dxf/>
          </x14:cfRule>
          <xm:sqref>J11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 1</vt:lpstr>
      <vt:lpstr> Page 2</vt:lpstr>
      <vt:lpstr>Page 3</vt:lpstr>
      <vt:lpstr>Page 4</vt:lpstr>
      <vt:lpstr>Page 5</vt:lpstr>
      <vt:lpstr>Page 6</vt:lpstr>
      <vt:lpstr>Page 7</vt:lpstr>
      <vt:lpstr>Page 8</vt:lpstr>
      <vt:lpstr>Page 9</vt:lpstr>
      <vt:lpstr>Page 10</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klawrenc</cp:lastModifiedBy>
  <cp:lastPrinted>2017-01-26T11:10:42Z</cp:lastPrinted>
  <dcterms:created xsi:type="dcterms:W3CDTF">2016-09-28T15:52:24Z</dcterms:created>
  <dcterms:modified xsi:type="dcterms:W3CDTF">2017-02-27T16:53:33Z</dcterms:modified>
</cp:coreProperties>
</file>